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abordeaux\Desktop\"/>
    </mc:Choice>
  </mc:AlternateContent>
  <bookViews>
    <workbookView xWindow="0" yWindow="0" windowWidth="28800" windowHeight="12435"/>
  </bookViews>
  <sheets>
    <sheet name="Instructions" sheetId="51" r:id="rId1"/>
    <sheet name="Reporting" sheetId="14" r:id="rId2"/>
    <sheet name="October" sheetId="37" r:id="rId3"/>
    <sheet name="November" sheetId="40" r:id="rId4"/>
    <sheet name="December" sheetId="41" r:id="rId5"/>
    <sheet name="January" sheetId="42" r:id="rId6"/>
    <sheet name="February" sheetId="43" r:id="rId7"/>
    <sheet name="March" sheetId="44" r:id="rId8"/>
    <sheet name="April" sheetId="45" r:id="rId9"/>
    <sheet name="May" sheetId="46" r:id="rId10"/>
    <sheet name="June" sheetId="47" r:id="rId11"/>
    <sheet name="July" sheetId="48" r:id="rId12"/>
    <sheet name="August" sheetId="49" r:id="rId13"/>
    <sheet name="September" sheetId="50" r:id="rId14"/>
    <sheet name="VALUES" sheetId="2" r:id="rId15"/>
  </sheets>
  <definedNames>
    <definedName name="Agency">VALUES!$B$23:$B$32</definedName>
    <definedName name="Callout">VALUES!$D$24:$D$26</definedName>
    <definedName name="Caseworker">VALUES!$F$1:$F$5</definedName>
    <definedName name="Gender">VALUES!$A$1:$A$2</definedName>
    <definedName name="Intake">VALUES!$A$4:$A$5</definedName>
    <definedName name="Month">VALUES!$G$11:$G$22</definedName>
    <definedName name="Outcome">VALUES!$D$1:$D$4</definedName>
    <definedName name="Outcomes">VALUES!$D$28:$D$33</definedName>
    <definedName name="Prior">VALUES!$F$8:$F$9</definedName>
    <definedName name="Priority">VALUES!$F$13:$F$16</definedName>
    <definedName name="Rationale">VALUES!$D$12:$D$18</definedName>
    <definedName name="Rationale1">VALUES!$D$12:$D$18</definedName>
    <definedName name="Received">VALUES!$C$7:$C$10</definedName>
    <definedName name="Report">VALUES!$B$8:$B$20</definedName>
    <definedName name="Result">VALUES!$D$20:$D$21</definedName>
    <definedName name="Results">VALUES!$D$20:$D$22</definedName>
    <definedName name="Screenout">VALUES!$H$1:$H$7</definedName>
    <definedName name="Substantiated">VALUES!$D$20:$D$22</definedName>
    <definedName name="Type">VALUES!$A$4:$A$5</definedName>
  </definedNames>
  <calcPr calcId="152511"/>
</workbook>
</file>

<file path=xl/calcChain.xml><?xml version="1.0" encoding="utf-8"?>
<calcChain xmlns="http://schemas.openxmlformats.org/spreadsheetml/2006/main">
  <c r="R30" i="14" l="1"/>
  <c r="Q30" i="14"/>
  <c r="M30" i="14"/>
  <c r="I30" i="14"/>
  <c r="E30" i="14"/>
  <c r="R29" i="14"/>
  <c r="Q29" i="14"/>
  <c r="M29" i="14"/>
  <c r="I29" i="14"/>
  <c r="E29" i="14"/>
  <c r="P30" i="14"/>
  <c r="O30" i="14"/>
  <c r="N30" i="14"/>
  <c r="L30" i="14"/>
  <c r="K30" i="14"/>
  <c r="J30" i="14"/>
  <c r="H30" i="14"/>
  <c r="G30" i="14"/>
  <c r="F30" i="14"/>
  <c r="D30" i="14"/>
  <c r="C30" i="14"/>
  <c r="B30" i="14"/>
  <c r="P29" i="14"/>
  <c r="O29" i="14"/>
  <c r="N29" i="14"/>
  <c r="L29" i="14"/>
  <c r="K29" i="14"/>
  <c r="J29" i="14"/>
  <c r="H29" i="14"/>
  <c r="G29" i="14"/>
  <c r="F29" i="14"/>
  <c r="D29" i="14"/>
  <c r="C29" i="14"/>
  <c r="B29" i="14"/>
  <c r="R27" i="14"/>
  <c r="Q27" i="14"/>
  <c r="M27" i="14"/>
  <c r="I27" i="14"/>
  <c r="E27" i="14"/>
  <c r="R26" i="14"/>
  <c r="Q26" i="14"/>
  <c r="M26" i="14"/>
  <c r="I26" i="14"/>
  <c r="E26" i="14"/>
  <c r="P27" i="14"/>
  <c r="O27" i="14"/>
  <c r="N27" i="14"/>
  <c r="L27" i="14"/>
  <c r="K27" i="14"/>
  <c r="J27" i="14"/>
  <c r="H27" i="14"/>
  <c r="G27" i="14"/>
  <c r="F27" i="14"/>
  <c r="D27" i="14"/>
  <c r="C27" i="14"/>
  <c r="B27" i="14"/>
  <c r="P26" i="14"/>
  <c r="O26" i="14"/>
  <c r="N26" i="14"/>
  <c r="L26" i="14"/>
  <c r="K26" i="14"/>
  <c r="J26" i="14"/>
  <c r="H26" i="14"/>
  <c r="G26" i="14"/>
  <c r="F26" i="14"/>
  <c r="D26" i="14"/>
  <c r="C26" i="14"/>
  <c r="B26" i="14"/>
  <c r="P24" i="14"/>
  <c r="O24" i="14"/>
  <c r="N24" i="14"/>
  <c r="L24" i="14"/>
  <c r="K24" i="14"/>
  <c r="J24" i="14"/>
  <c r="H24" i="14"/>
  <c r="G24" i="14"/>
  <c r="F24" i="14"/>
  <c r="D24" i="14"/>
  <c r="C24" i="14"/>
  <c r="B24" i="14"/>
  <c r="P23" i="14"/>
  <c r="O23" i="14"/>
  <c r="N23" i="14"/>
  <c r="L23" i="14"/>
  <c r="K23" i="14"/>
  <c r="J23" i="14"/>
  <c r="H23" i="14"/>
  <c r="G23" i="14"/>
  <c r="F23" i="14"/>
  <c r="D23" i="14"/>
  <c r="C23" i="14"/>
  <c r="B23" i="14"/>
  <c r="Q24" i="14" l="1"/>
  <c r="M24" i="14"/>
  <c r="I24" i="14"/>
  <c r="E24" i="14"/>
  <c r="Q23" i="14"/>
  <c r="M23" i="14"/>
  <c r="I23" i="14"/>
  <c r="E23" i="14"/>
  <c r="R23" i="14" s="1"/>
  <c r="R24" i="14" l="1"/>
  <c r="B20" i="14"/>
  <c r="E20" i="14" s="1"/>
  <c r="R20" i="14" s="1"/>
  <c r="R21" i="14"/>
  <c r="Q21" i="14"/>
  <c r="M21" i="14"/>
  <c r="I21" i="14"/>
  <c r="E21" i="14"/>
  <c r="Q20" i="14"/>
  <c r="M20" i="14"/>
  <c r="I20" i="14"/>
  <c r="Q19" i="14"/>
  <c r="M19" i="14"/>
  <c r="I19" i="14"/>
  <c r="O19" i="14"/>
  <c r="P19" i="14"/>
  <c r="N19" i="14"/>
  <c r="K19" i="14"/>
  <c r="L19" i="14"/>
  <c r="J19" i="14"/>
  <c r="G19" i="14"/>
  <c r="H19" i="14"/>
  <c r="F19" i="14"/>
  <c r="D19" i="14"/>
  <c r="C19" i="14"/>
  <c r="C20" i="14"/>
  <c r="P21" i="14"/>
  <c r="O21" i="14"/>
  <c r="N21" i="14"/>
  <c r="L21" i="14"/>
  <c r="K21" i="14"/>
  <c r="J21" i="14"/>
  <c r="H21" i="14"/>
  <c r="G21" i="14"/>
  <c r="F21" i="14"/>
  <c r="D21" i="14"/>
  <c r="C21" i="14"/>
  <c r="B21" i="14"/>
  <c r="P20" i="14"/>
  <c r="O20" i="14"/>
  <c r="N20" i="14"/>
  <c r="L20" i="14"/>
  <c r="K20" i="14"/>
  <c r="J20" i="14"/>
  <c r="H20" i="14"/>
  <c r="G20" i="14"/>
  <c r="F20" i="14"/>
  <c r="D20" i="14"/>
  <c r="B19" i="14" l="1"/>
  <c r="E19" i="14" s="1"/>
  <c r="R19" i="14" s="1"/>
  <c r="P16" i="14"/>
  <c r="O16" i="14"/>
  <c r="N16" i="14"/>
  <c r="L16" i="14"/>
  <c r="K16" i="14"/>
  <c r="J16" i="14"/>
  <c r="H16" i="14"/>
  <c r="G16" i="14"/>
  <c r="F16" i="14"/>
  <c r="D16" i="14"/>
  <c r="B16" i="14"/>
  <c r="P15" i="14"/>
  <c r="O15" i="14"/>
  <c r="N15" i="14"/>
  <c r="L15" i="14"/>
  <c r="K15" i="14"/>
  <c r="J15" i="14"/>
  <c r="H15" i="14"/>
  <c r="G15" i="14"/>
  <c r="F15" i="14"/>
  <c r="D15" i="14"/>
  <c r="B15" i="14"/>
  <c r="P14" i="14"/>
  <c r="O14" i="14"/>
  <c r="N14" i="14"/>
  <c r="L14" i="14"/>
  <c r="K14" i="14"/>
  <c r="J14" i="14"/>
  <c r="H14" i="14"/>
  <c r="G14" i="14"/>
  <c r="F14" i="14"/>
  <c r="C14" i="14"/>
  <c r="B14" i="14"/>
  <c r="P13" i="14"/>
  <c r="O13" i="14"/>
  <c r="N13" i="14"/>
  <c r="L13" i="14"/>
  <c r="K13" i="14"/>
  <c r="J13" i="14"/>
  <c r="H13" i="14"/>
  <c r="G13" i="14"/>
  <c r="F13" i="14"/>
  <c r="D13" i="14"/>
  <c r="B13" i="14"/>
  <c r="P12" i="14"/>
  <c r="O12" i="14"/>
  <c r="N12" i="14"/>
  <c r="L12" i="14"/>
  <c r="K12" i="14"/>
  <c r="J12" i="14"/>
  <c r="H12" i="14"/>
  <c r="G12" i="14"/>
  <c r="F12" i="14"/>
  <c r="D12" i="14"/>
  <c r="B12" i="14"/>
  <c r="P11" i="14"/>
  <c r="O11" i="14"/>
  <c r="N11" i="14"/>
  <c r="L11" i="14"/>
  <c r="K11" i="14"/>
  <c r="J11" i="14"/>
  <c r="H11" i="14"/>
  <c r="G11" i="14"/>
  <c r="F11" i="14"/>
  <c r="D11" i="14"/>
  <c r="B11" i="14"/>
  <c r="P10" i="14"/>
  <c r="O10" i="14"/>
  <c r="N10" i="14"/>
  <c r="L10" i="14"/>
  <c r="K10" i="14"/>
  <c r="J10" i="14"/>
  <c r="H10" i="14"/>
  <c r="G10" i="14"/>
  <c r="F10" i="14"/>
  <c r="D10" i="14"/>
  <c r="B10" i="14"/>
  <c r="P4" i="14"/>
  <c r="P3" i="14"/>
  <c r="P8" i="14"/>
  <c r="O5" i="14"/>
  <c r="O4" i="14"/>
  <c r="O3" i="14"/>
  <c r="O6" i="14"/>
  <c r="N5" i="14"/>
  <c r="N4" i="14"/>
  <c r="N3" i="14"/>
  <c r="N7" i="14"/>
  <c r="L9" i="14"/>
  <c r="L5" i="14"/>
  <c r="L4" i="14"/>
  <c r="L3" i="14"/>
  <c r="L7" i="14"/>
  <c r="K5" i="14"/>
  <c r="K4" i="14"/>
  <c r="K3" i="14"/>
  <c r="K7" i="14"/>
  <c r="J5" i="14"/>
  <c r="J4" i="14"/>
  <c r="J3" i="14"/>
  <c r="J6" i="14"/>
  <c r="H5" i="14"/>
  <c r="H4" i="14"/>
  <c r="H3" i="14"/>
  <c r="H7" i="14"/>
  <c r="G5" i="14"/>
  <c r="G4" i="14"/>
  <c r="G3" i="14"/>
  <c r="G7" i="14"/>
  <c r="F5" i="14"/>
  <c r="F4" i="14"/>
  <c r="F3" i="14"/>
  <c r="F7" i="14"/>
  <c r="D14" i="14"/>
  <c r="D5" i="14"/>
  <c r="D4" i="14"/>
  <c r="D3" i="14"/>
  <c r="P5" i="14"/>
  <c r="P9" i="14"/>
  <c r="O9" i="14"/>
  <c r="N9" i="14"/>
  <c r="K9" i="14"/>
  <c r="J9" i="14"/>
  <c r="H9" i="14"/>
  <c r="G9" i="14"/>
  <c r="F9" i="14"/>
  <c r="D9" i="14"/>
  <c r="B9" i="14"/>
  <c r="P7" i="14"/>
  <c r="P6" i="14"/>
  <c r="O8" i="14"/>
  <c r="O7" i="14"/>
  <c r="N8" i="14"/>
  <c r="N6" i="14"/>
  <c r="L8" i="14"/>
  <c r="L6" i="14"/>
  <c r="K8" i="14"/>
  <c r="K6" i="14"/>
  <c r="J8" i="14"/>
  <c r="J7" i="14"/>
  <c r="H8" i="14"/>
  <c r="H6" i="14"/>
  <c r="G8" i="14"/>
  <c r="G6" i="14"/>
  <c r="F6" i="14"/>
  <c r="F8" i="14"/>
  <c r="D8" i="14"/>
  <c r="D7" i="14"/>
  <c r="D6" i="14"/>
  <c r="C7" i="14"/>
  <c r="B7" i="14"/>
  <c r="C15" i="14"/>
  <c r="C13" i="14"/>
  <c r="C12" i="14"/>
  <c r="C11" i="14"/>
  <c r="C8" i="14"/>
  <c r="B8" i="14"/>
  <c r="C16" i="14"/>
  <c r="C10" i="14"/>
  <c r="C9" i="14"/>
  <c r="C6" i="14"/>
  <c r="C5" i="14"/>
  <c r="C4" i="14"/>
  <c r="C3" i="14"/>
  <c r="B6" i="14"/>
  <c r="B4" i="14"/>
  <c r="B3" i="14"/>
  <c r="B5" i="14" l="1"/>
  <c r="E3" i="14" l="1"/>
  <c r="M3" i="14"/>
  <c r="Q3" i="14"/>
  <c r="E4" i="14"/>
  <c r="M4" i="14"/>
  <c r="Q4" i="14"/>
  <c r="E5" i="14"/>
  <c r="M5" i="14"/>
  <c r="Q5" i="14"/>
  <c r="E6" i="14"/>
  <c r="M6" i="14"/>
  <c r="Q6" i="14"/>
  <c r="E7" i="14"/>
  <c r="M7" i="14"/>
  <c r="Q7" i="14"/>
  <c r="E8" i="14"/>
  <c r="M8" i="14"/>
  <c r="Q8" i="14"/>
  <c r="E9" i="14"/>
  <c r="M9" i="14"/>
  <c r="Q9" i="14"/>
  <c r="E10" i="14"/>
  <c r="M10" i="14"/>
  <c r="Q10" i="14"/>
  <c r="E11" i="14"/>
  <c r="I11" i="14"/>
  <c r="M11" i="14"/>
  <c r="Q11" i="14"/>
  <c r="E12" i="14"/>
  <c r="M12" i="14"/>
  <c r="Q12" i="14"/>
  <c r="E13" i="14"/>
  <c r="M13" i="14"/>
  <c r="Q13" i="14"/>
  <c r="E14" i="14"/>
  <c r="M14" i="14"/>
  <c r="Q14" i="14"/>
  <c r="E15" i="14"/>
  <c r="M15" i="14"/>
  <c r="Q15" i="14"/>
  <c r="E16" i="14"/>
  <c r="M16" i="14"/>
  <c r="Q16" i="14"/>
  <c r="I6" i="14" l="1"/>
  <c r="R6" i="14" s="1"/>
  <c r="I4" i="14"/>
  <c r="R4" i="14" s="1"/>
  <c r="I8" i="14"/>
  <c r="R8" i="14" s="1"/>
  <c r="I14" i="14"/>
  <c r="R14" i="14" s="1"/>
  <c r="I12" i="14"/>
  <c r="R12" i="14" s="1"/>
  <c r="I15" i="14"/>
  <c r="R15" i="14" s="1"/>
  <c r="I5" i="14"/>
  <c r="R5" i="14" s="1"/>
  <c r="I3" i="14"/>
  <c r="R3" i="14" s="1"/>
  <c r="I13" i="14"/>
  <c r="R13" i="14" s="1"/>
  <c r="I9" i="14"/>
  <c r="R9" i="14" s="1"/>
  <c r="I7" i="14"/>
  <c r="R7" i="14" s="1"/>
  <c r="I10" i="14"/>
  <c r="R10" i="14" s="1"/>
  <c r="I16" i="14"/>
  <c r="R16" i="14" s="1"/>
  <c r="R11" i="14"/>
</calcChain>
</file>

<file path=xl/sharedStrings.xml><?xml version="1.0" encoding="utf-8"?>
<sst xmlns="http://schemas.openxmlformats.org/spreadsheetml/2006/main" count="563" uniqueCount="163">
  <si>
    <t>Male</t>
  </si>
  <si>
    <t>Female</t>
  </si>
  <si>
    <t>Custody Matter</t>
  </si>
  <si>
    <t>Neglect</t>
  </si>
  <si>
    <t>Sexual Abuse</t>
  </si>
  <si>
    <t>Telephone</t>
  </si>
  <si>
    <t>Field Visit</t>
  </si>
  <si>
    <t>Mail/Referral</t>
  </si>
  <si>
    <t>Office Visit</t>
  </si>
  <si>
    <t>Arrest Made</t>
  </si>
  <si>
    <t>Domestic Violence</t>
  </si>
  <si>
    <t>Juvenile-Alcohol use</t>
  </si>
  <si>
    <t>Juvenile-Drug use</t>
  </si>
  <si>
    <t>Parent-Alcohol use</t>
  </si>
  <si>
    <t>Parent-Drug use</t>
  </si>
  <si>
    <t>Prior Reports</t>
  </si>
  <si>
    <t>Substantiated</t>
  </si>
  <si>
    <t>Petition to Tribal Court</t>
  </si>
  <si>
    <t>No specific allegation or insufficient information</t>
  </si>
  <si>
    <t>Perp is not a parent or guardian</t>
  </si>
  <si>
    <t>Family resides outside agency jurisdiction</t>
  </si>
  <si>
    <t>Insufficient information to locate family</t>
  </si>
  <si>
    <t>Report citing same incident</t>
  </si>
  <si>
    <t>Report citing injury already being investigated</t>
  </si>
  <si>
    <t>Incident outdated (historical)</t>
  </si>
  <si>
    <t>January</t>
  </si>
  <si>
    <t>February</t>
  </si>
  <si>
    <t>March</t>
  </si>
  <si>
    <t>April</t>
  </si>
  <si>
    <t>May</t>
  </si>
  <si>
    <t>June</t>
  </si>
  <si>
    <t>July</t>
  </si>
  <si>
    <t>August</t>
  </si>
  <si>
    <t>September</t>
  </si>
  <si>
    <t>October</t>
  </si>
  <si>
    <t>November</t>
  </si>
  <si>
    <t>December</t>
  </si>
  <si>
    <t>Homeless</t>
  </si>
  <si>
    <t>Year-to-Date</t>
  </si>
  <si>
    <t>Q1 Total</t>
  </si>
  <si>
    <t>Q2 Total</t>
  </si>
  <si>
    <t>Q3 Total</t>
  </si>
  <si>
    <t>Q4 Total</t>
  </si>
  <si>
    <t>Total Reports/Referrals Received</t>
  </si>
  <si>
    <t>Unsubstantiated</t>
  </si>
  <si>
    <t>Physical Abuse</t>
  </si>
  <si>
    <t>Alcohol Involved</t>
  </si>
  <si>
    <t>Drugs and/or Inhalants</t>
  </si>
  <si>
    <t>Recurring Cases</t>
  </si>
  <si>
    <t>Cases of Siblings Involved</t>
  </si>
  <si>
    <t>Placement Out of Home</t>
  </si>
  <si>
    <t>Domestic Violence Involved</t>
  </si>
  <si>
    <t>Street Address</t>
  </si>
  <si>
    <t>Zip Code</t>
  </si>
  <si>
    <t>Case Name</t>
  </si>
  <si>
    <t>Priority</t>
  </si>
  <si>
    <t>Born Drug Affected</t>
  </si>
  <si>
    <t>Suicide Attempt (Child)</t>
  </si>
  <si>
    <t>School Attendance</t>
  </si>
  <si>
    <t>Other/Off Res</t>
  </si>
  <si>
    <t>Sub</t>
  </si>
  <si>
    <t>Unsub</t>
  </si>
  <si>
    <t>Disposition</t>
  </si>
  <si>
    <t>No Further Action</t>
  </si>
  <si>
    <t>No</t>
  </si>
  <si>
    <t>Yes</t>
  </si>
  <si>
    <t>Jan</t>
  </si>
  <si>
    <t>Feb</t>
  </si>
  <si>
    <t>Mar</t>
  </si>
  <si>
    <t>Apr</t>
  </si>
  <si>
    <t>Jun</t>
  </si>
  <si>
    <t>Jul</t>
  </si>
  <si>
    <t>Aug</t>
  </si>
  <si>
    <t>Sep</t>
  </si>
  <si>
    <t>Oct</t>
  </si>
  <si>
    <t>Nov</t>
  </si>
  <si>
    <t>Dec</t>
  </si>
  <si>
    <t>Complete</t>
  </si>
  <si>
    <t>In Progress</t>
  </si>
  <si>
    <t>BIA Quarterly and Annual Report - Part B Tribal Child Abuse and Neglect Data</t>
  </si>
  <si>
    <t>Referral to Tribal Social Services</t>
  </si>
  <si>
    <t>Report Source</t>
  </si>
  <si>
    <t>Centralized Intake</t>
  </si>
  <si>
    <t>Tribal Law Enforcement</t>
  </si>
  <si>
    <t xml:space="preserve">IHS </t>
  </si>
  <si>
    <t>Anonymous</t>
  </si>
  <si>
    <t>Other Source</t>
  </si>
  <si>
    <t>Walk-in/Phone</t>
  </si>
  <si>
    <t>Time of Report</t>
  </si>
  <si>
    <t>Date of Report</t>
  </si>
  <si>
    <t>Physical</t>
  </si>
  <si>
    <t>Medical</t>
  </si>
  <si>
    <t>Educational</t>
  </si>
  <si>
    <t>Finding</t>
  </si>
  <si>
    <t>Placement Licensed</t>
  </si>
  <si>
    <t>Licensed</t>
  </si>
  <si>
    <t>Unlicensed</t>
  </si>
  <si>
    <t>IV-E</t>
  </si>
  <si>
    <t>IV-B</t>
  </si>
  <si>
    <t>Total # Children in Home</t>
  </si>
  <si>
    <t>If Neglect, Type of Neglect</t>
  </si>
  <si>
    <t>Missing</t>
  </si>
  <si>
    <t>On File</t>
  </si>
  <si>
    <t>Pending</t>
  </si>
  <si>
    <t>Referred to Services</t>
  </si>
  <si>
    <t>Not Placed</t>
  </si>
  <si>
    <t>Emergency Placement</t>
  </si>
  <si>
    <t>Meth</t>
  </si>
  <si>
    <t>Subox</t>
  </si>
  <si>
    <t>Marijuana</t>
  </si>
  <si>
    <t>Other</t>
  </si>
  <si>
    <t>Type of Allegation</t>
  </si>
  <si>
    <t>Assigned to</t>
  </si>
  <si>
    <t>Date of Initial Contact</t>
  </si>
  <si>
    <t>Time of Initial Contact</t>
  </si>
  <si>
    <t>Drugs</t>
  </si>
  <si>
    <t>Alcohol</t>
  </si>
  <si>
    <t>DV</t>
  </si>
  <si>
    <t>MH Issues</t>
  </si>
  <si>
    <t>Family Names of Mother</t>
  </si>
  <si>
    <t>Family Names of Father</t>
  </si>
  <si>
    <t>City or Town</t>
  </si>
  <si>
    <t>Initial Hearing Date</t>
  </si>
  <si>
    <t>School</t>
  </si>
  <si>
    <t>Siblings Involved</t>
  </si>
  <si>
    <t>Yes-Relative</t>
  </si>
  <si>
    <t>Yes-Non-Relative</t>
  </si>
  <si>
    <t>Name of Perpetrator</t>
  </si>
  <si>
    <t>Relationship to Child(ren)</t>
  </si>
  <si>
    <t>FFY 2019</t>
  </si>
  <si>
    <t>In-home services</t>
  </si>
  <si>
    <t>Petition filed</t>
  </si>
  <si>
    <t>Age/Gender</t>
  </si>
  <si>
    <t>Age 0-5</t>
  </si>
  <si>
    <t>Age 6-10</t>
  </si>
  <si>
    <t>Age 11-15</t>
  </si>
  <si>
    <t>Age 16-18</t>
  </si>
  <si>
    <t>Yes-Shelter</t>
  </si>
  <si>
    <t>Perp In Home?</t>
  </si>
  <si>
    <t>Name of Child</t>
  </si>
  <si>
    <t>Child Age</t>
  </si>
  <si>
    <t>Child Gender</t>
  </si>
  <si>
    <t>Case ID#</t>
  </si>
  <si>
    <t>Making Excel Work for Your Community</t>
  </si>
  <si>
    <t>Sample CPS Intake Spreadsheet</t>
  </si>
  <si>
    <t>In this workbook, you'll find the following features:</t>
  </si>
  <si>
    <t>an example of how you can look at counts involving more than one data element - in this case, boys and girls who are in certain age groups. Try replicating</t>
  </si>
  <si>
    <t xml:space="preserve">1. Reporting Sheet - This worksheet contains all the data elements needed for quarterly BIA reporting (part B).    </t>
  </si>
  <si>
    <t>these formulas for other data elements that might interest you, such as how many teenagers are placed with a relative.</t>
  </si>
  <si>
    <t xml:space="preserve">2. Monthly Intake Sheets - This workbook contains monthly intake sheets for a full federal fiscal year (for your reporting convenience).  Look at the </t>
  </si>
  <si>
    <t xml:space="preserve">data elements and think through what changes you would make to fit your practice. </t>
  </si>
  <si>
    <t>Welcome to the Making Excel Work for Your Community learning series and toolkit! This Excel workbook is intended to be used</t>
  </si>
  <si>
    <t xml:space="preserve">with the learning series as a way to practice building your Excel skills and to see examples of formulas and drop-down lists in action. </t>
  </si>
  <si>
    <t xml:space="preserve">This example is based on spreadsheets the Center for Tribes has worked on with several child welfare programs. </t>
  </si>
  <si>
    <t xml:space="preserve">3. Values Sheet - The last tab in this workbook contains the values used for the drop-down lists in the monthly intake sheets. You can change </t>
  </si>
  <si>
    <t>resources and learning opportunities around data and many other topics that can support the work you do in your community.</t>
  </si>
  <si>
    <t xml:space="preserve">Looking for the full Excel learning series? You can find it at </t>
  </si>
  <si>
    <t>https://tribalinformationexchange.org/index.php/making-excel-work-for-your-tribal-community</t>
  </si>
  <si>
    <t>or add lists of values to match your language and practice.</t>
  </si>
  <si>
    <t>Try adding data into the monthly spreadsheets and see how the counts are automatically tallied in the Reporting sheet. The Reporting sheet also shows</t>
  </si>
  <si>
    <t>__-</t>
  </si>
  <si>
    <t>Need more data help? Email us any time at info@cbc4tribes.org and keep an eye on the Tribal Information Exchange for more</t>
  </si>
  <si>
    <t xml:space="preserve">Disclaimer: This is a sample document provided for instructional purposes only. All attempts have been made to provide accurate information. The Children's Bureau and the Capacity Building Center for Tribes cannot be held responsible for any errors. Please contact the CBCT for any assistance in using this tool at info@cbc4tribes.org or 1-800-871-8702.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</si>
</sst>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409]h:mm\ AM/PM;@"/>
  </numFmts>
  <fonts count="7" x14ac:knownFonts="1">
    <font>
      <sz val="11"/>
      <color theme="1"/>
      <name val="Calibri"/>
      <family val="2"/>
      <scheme val="minor"/>
    </font>
    <font>
      <b/>
      <sz val="11"/>
      <color theme="1"/>
      <name val="Calibri"/>
      <family val="2"/>
      <scheme val="minor"/>
    </font>
    <font>
      <b/>
      <sz val="20"/>
      <color theme="4" tint="-0.249977111117893"/>
      <name val="Cambria"/>
      <family val="1"/>
      <scheme val="major"/>
    </font>
    <font>
      <sz val="18"/>
      <color theme="4" tint="-0.249977111117893"/>
      <name val="Cambria"/>
      <family val="1"/>
      <scheme val="major"/>
    </font>
    <font>
      <sz val="16"/>
      <color theme="4" tint="-0.249977111117893"/>
      <name val="Cambria"/>
      <family val="1"/>
      <scheme val="major"/>
    </font>
    <font>
      <u/>
      <sz val="11"/>
      <color theme="10"/>
      <name val="Calibri"/>
      <family val="2"/>
      <scheme val="minor"/>
    </font>
    <font>
      <u/>
      <sz val="16"/>
      <color theme="4" tint="-0.249977111117893"/>
      <name val="Cambria"/>
      <family val="1"/>
      <scheme val="major"/>
    </font>
  </fonts>
  <fills count="6">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0" borderId="0" xfId="0" applyAlignment="1">
      <alignment horizontal="center"/>
    </xf>
    <xf numFmtId="0" fontId="0" fillId="0" borderId="0" xfId="0" applyAlignment="1"/>
    <xf numFmtId="0" fontId="1" fillId="0" borderId="0" xfId="0" applyFont="1"/>
    <xf numFmtId="0" fontId="0" fillId="0" borderId="1" xfId="0" applyBorder="1"/>
    <xf numFmtId="0" fontId="0" fillId="0" borderId="1" xfId="0" applyBorder="1" applyAlignment="1">
      <alignment horizontal="right"/>
    </xf>
    <xf numFmtId="0" fontId="0" fillId="0" borderId="3" xfId="0" applyBorder="1"/>
    <xf numFmtId="0" fontId="1" fillId="3" borderId="0" xfId="0" applyFont="1" applyFill="1" applyAlignment="1">
      <alignment horizontal="center"/>
    </xf>
    <xf numFmtId="0" fontId="1" fillId="3" borderId="0" xfId="0" applyFont="1" applyFill="1" applyAlignment="1">
      <alignment horizontal="center" wrapText="1"/>
    </xf>
    <xf numFmtId="164" fontId="1" fillId="3" borderId="0" xfId="0" applyNumberFormat="1" applyFont="1" applyFill="1" applyAlignment="1">
      <alignment horizontal="center" wrapText="1"/>
    </xf>
    <xf numFmtId="0" fontId="0" fillId="5" borderId="1" xfId="0" applyFill="1" applyBorder="1"/>
    <xf numFmtId="0" fontId="1" fillId="2" borderId="4" xfId="0" applyFont="1" applyFill="1" applyBorder="1" applyAlignment="1"/>
    <xf numFmtId="0" fontId="1" fillId="2" borderId="5" xfId="0" applyFont="1" applyFill="1" applyBorder="1" applyAlignment="1"/>
    <xf numFmtId="0" fontId="1" fillId="2" borderId="4" xfId="0" applyFont="1" applyFill="1" applyBorder="1"/>
    <xf numFmtId="0" fontId="1" fillId="2" borderId="5" xfId="0" applyFont="1" applyFill="1" applyBorder="1"/>
    <xf numFmtId="0" fontId="1" fillId="2" borderId="3" xfId="0" applyFont="1" applyFill="1" applyBorder="1"/>
    <xf numFmtId="0" fontId="1" fillId="2" borderId="1" xfId="0" applyFont="1" applyFill="1" applyBorder="1" applyAlignment="1"/>
    <xf numFmtId="0" fontId="1" fillId="2" borderId="1" xfId="0" applyFont="1" applyFill="1" applyBorder="1"/>
    <xf numFmtId="14" fontId="1" fillId="3" borderId="0" xfId="0" applyNumberFormat="1" applyFont="1" applyFill="1" applyAlignment="1">
      <alignment horizontal="center" wrapText="1"/>
    </xf>
    <xf numFmtId="165" fontId="1" fillId="3" borderId="0" xfId="0" applyNumberFormat="1" applyFont="1" applyFill="1" applyAlignment="1">
      <alignment horizontal="center" wrapText="1"/>
    </xf>
    <xf numFmtId="16" fontId="1" fillId="3" borderId="0" xfId="0" applyNumberFormat="1" applyFont="1" applyFill="1" applyAlignment="1">
      <alignment horizontal="center" wrapText="1"/>
    </xf>
    <xf numFmtId="0" fontId="0" fillId="0" borderId="0" xfId="0" applyFont="1"/>
    <xf numFmtId="14"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applyAlignment="1">
      <alignment wrapText="1"/>
    </xf>
    <xf numFmtId="0" fontId="0" fillId="0" borderId="0" xfId="0" applyFont="1" applyAlignment="1">
      <alignment horizontal="center"/>
    </xf>
    <xf numFmtId="0" fontId="0" fillId="0" borderId="0" xfId="0" applyFont="1" applyAlignment="1"/>
    <xf numFmtId="0" fontId="0" fillId="0" borderId="0" xfId="0" applyFont="1" applyAlignment="1">
      <alignment wrapText="1"/>
    </xf>
    <xf numFmtId="0" fontId="0" fillId="0" borderId="0" xfId="0" applyNumberFormat="1" applyFont="1" applyAlignment="1">
      <alignment horizontal="center"/>
    </xf>
    <xf numFmtId="164" fontId="0" fillId="0" borderId="0" xfId="0" applyNumberFormat="1" applyFont="1" applyAlignment="1">
      <alignment horizontal="center"/>
    </xf>
    <xf numFmtId="0" fontId="1" fillId="0" borderId="0" xfId="0" applyFont="1" applyBorder="1" applyAlignment="1">
      <alignment horizontal="center" vertical="center"/>
    </xf>
    <xf numFmtId="17" fontId="1" fillId="0" borderId="7" xfId="0" applyNumberFormat="1" applyFont="1" applyBorder="1" applyAlignment="1">
      <alignment horizontal="center"/>
    </xf>
    <xf numFmtId="17" fontId="1" fillId="0" borderId="8" xfId="0" applyNumberFormat="1" applyFont="1" applyBorder="1" applyAlignment="1">
      <alignment horizontal="center"/>
    </xf>
    <xf numFmtId="0" fontId="1" fillId="2" borderId="9" xfId="0" applyFont="1" applyFill="1" applyBorder="1" applyAlignment="1">
      <alignment horizontal="center"/>
    </xf>
    <xf numFmtId="17" fontId="1" fillId="0" borderId="8" xfId="0" applyNumberFormat="1" applyFont="1" applyFill="1" applyBorder="1" applyAlignment="1">
      <alignment horizontal="center"/>
    </xf>
    <xf numFmtId="17" fontId="1" fillId="2" borderId="9" xfId="0" applyNumberFormat="1" applyFont="1" applyFill="1" applyBorder="1" applyAlignment="1">
      <alignment horizontal="center"/>
    </xf>
    <xf numFmtId="0" fontId="1" fillId="2" borderId="10" xfId="0" applyFont="1" applyFill="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2" fillId="0" borderId="0" xfId="0" applyFont="1"/>
    <xf numFmtId="0" fontId="3" fillId="0" borderId="0" xfId="0" applyFont="1"/>
    <xf numFmtId="0" fontId="4" fillId="0" borderId="0" xfId="0" applyFont="1"/>
    <xf numFmtId="0" fontId="6" fillId="0" borderId="0" xfId="1" applyFont="1"/>
    <xf numFmtId="0" fontId="1" fillId="4" borderId="2" xfId="0" applyFont="1" applyFill="1" applyBorder="1" applyAlignment="1"/>
    <xf numFmtId="0" fontId="1" fillId="4" borderId="6" xfId="0" applyFont="1" applyFill="1" applyBorder="1" applyAlignment="1"/>
    <xf numFmtId="0" fontId="1" fillId="4" borderId="3" xfId="0" applyFont="1"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247911</xdr:colOff>
      <xdr:row>1</xdr:row>
      <xdr:rowOff>52192</xdr:rowOff>
    </xdr:from>
    <xdr:to>
      <xdr:col>3</xdr:col>
      <xdr:colOff>292730</xdr:colOff>
      <xdr:row>5</xdr:row>
      <xdr:rowOff>257436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911" y="208767"/>
          <a:ext cx="1884579" cy="12099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ibalinformationexchange.org/index.php/making-excel-work-for-your-tribal-communi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tabSelected="1" zoomScale="73" zoomScaleNormal="73" workbookViewId="0">
      <selection activeCell="E11" sqref="E11"/>
    </sheetView>
  </sheetViews>
  <sheetFormatPr defaultRowHeight="15" x14ac:dyDescent="0.25"/>
  <cols>
    <col min="4" max="4" width="9.140625" customWidth="1"/>
  </cols>
  <sheetData>
    <row r="1" spans="3:5" ht="12.75" customHeight="1" x14ac:dyDescent="0.25"/>
    <row r="2" spans="3:5" ht="25.5" x14ac:dyDescent="0.35">
      <c r="E2" s="40" t="s">
        <v>143</v>
      </c>
    </row>
    <row r="3" spans="3:5" ht="22.5" x14ac:dyDescent="0.3">
      <c r="E3" s="41" t="s">
        <v>144</v>
      </c>
    </row>
    <row r="6" spans="3:5" ht="20.25" x14ac:dyDescent="0.3">
      <c r="E6" s="42" t="s">
        <v>151</v>
      </c>
    </row>
    <row r="7" spans="3:5" ht="20.25" x14ac:dyDescent="0.3">
      <c r="E7" s="42" t="s">
        <v>152</v>
      </c>
    </row>
    <row r="8" spans="3:5" ht="20.25" x14ac:dyDescent="0.3">
      <c r="E8" s="42" t="s">
        <v>153</v>
      </c>
    </row>
    <row r="9" spans="3:5" ht="20.25" x14ac:dyDescent="0.3">
      <c r="E9" s="42"/>
    </row>
    <row r="10" spans="3:5" ht="20.25" x14ac:dyDescent="0.3">
      <c r="E10" s="42" t="s">
        <v>156</v>
      </c>
    </row>
    <row r="11" spans="3:5" ht="20.25" x14ac:dyDescent="0.3">
      <c r="E11" s="43" t="s">
        <v>157</v>
      </c>
    </row>
    <row r="12" spans="3:5" ht="20.25" x14ac:dyDescent="0.3">
      <c r="E12" s="43"/>
    </row>
    <row r="13" spans="3:5" ht="20.25" x14ac:dyDescent="0.3">
      <c r="C13" s="42" t="s">
        <v>145</v>
      </c>
    </row>
    <row r="15" spans="3:5" ht="20.25" x14ac:dyDescent="0.3">
      <c r="D15" s="42" t="s">
        <v>147</v>
      </c>
    </row>
    <row r="16" spans="3:5" ht="20.25" x14ac:dyDescent="0.3">
      <c r="D16" s="42" t="s">
        <v>159</v>
      </c>
    </row>
    <row r="17" spans="2:4" ht="20.25" x14ac:dyDescent="0.3">
      <c r="D17" s="42" t="s">
        <v>146</v>
      </c>
    </row>
    <row r="18" spans="2:4" ht="20.25" x14ac:dyDescent="0.3">
      <c r="D18" s="42" t="s">
        <v>148</v>
      </c>
    </row>
    <row r="20" spans="2:4" ht="20.25" x14ac:dyDescent="0.3">
      <c r="D20" s="42" t="s">
        <v>149</v>
      </c>
    </row>
    <row r="21" spans="2:4" ht="20.25" x14ac:dyDescent="0.3">
      <c r="D21" s="42" t="s">
        <v>150</v>
      </c>
    </row>
    <row r="23" spans="2:4" ht="20.25" x14ac:dyDescent="0.3">
      <c r="D23" s="42" t="s">
        <v>154</v>
      </c>
    </row>
    <row r="24" spans="2:4" ht="20.25" x14ac:dyDescent="0.3">
      <c r="D24" s="42" t="s">
        <v>158</v>
      </c>
    </row>
    <row r="27" spans="2:4" ht="22.5" x14ac:dyDescent="0.3">
      <c r="B27" s="41" t="s">
        <v>161</v>
      </c>
    </row>
    <row r="28" spans="2:4" ht="22.5" x14ac:dyDescent="0.3">
      <c r="B28" s="41" t="s">
        <v>155</v>
      </c>
    </row>
    <row r="30" spans="2:4" x14ac:dyDescent="0.25">
      <c r="B30" t="s">
        <v>162</v>
      </c>
    </row>
    <row r="35" spans="1:1" x14ac:dyDescent="0.25">
      <c r="A35" t="s">
        <v>160</v>
      </c>
    </row>
  </sheetData>
  <hyperlinks>
    <hyperlink ref="E11"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I29"/>
  <sheetViews>
    <sheetView zoomScaleNormal="100" workbookViewId="0">
      <pane ySplit="1" topLeftCell="A2" activePane="bottomLeft" state="frozen"/>
      <selection pane="bottomLeft" activeCell="J26" sqref="J26"/>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L2:L1048576">
      <formula1>Gender</formula1>
    </dataValidation>
    <dataValidation type="list" allowBlank="1" showInputMessage="1" showErrorMessage="1" sqref="AD2:AD1048576">
      <formula1>Result</formula1>
    </dataValidation>
    <dataValidation type="list" allowBlank="1" showInputMessage="1" showErrorMessage="1" sqref="X2:X1048576">
      <formula1>Prior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VALUES!$B$8:$B$15</xm:f>
          </x14:formula1>
          <xm:sqref>R2:R1048576 U289:W1048576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VALUES!$H$9:$H$15</xm:f>
          </x14:formula1>
          <xm:sqref>E2:E1048576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I29"/>
  <sheetViews>
    <sheetView zoomScaleNormal="100" workbookViewId="0">
      <pane ySplit="1" topLeftCell="A2" activePane="bottomLeft" state="frozen"/>
      <selection pane="bottomLeft" activeCell="J23" sqref="J23"/>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X2:X1048576">
      <formula1>Prior</formula1>
    </dataValidation>
    <dataValidation type="list" allowBlank="1" showInputMessage="1" showErrorMessage="1" sqref="AD2:AD1048576">
      <formula1>Result</formula1>
    </dataValidation>
    <dataValidation type="list" allowBlank="1" showInputMessage="1" showErrorMessage="1" sqref="L2:L1048576">
      <formula1>Gender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VALUES!$H$9:$H$15</xm:f>
          </x14:formula1>
          <xm:sqref>E2:E1048576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VALUES!$B$8:$B$15</xm:f>
          </x14:formula1>
          <xm:sqref>R2:R1048576 U289:W1048576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I29"/>
  <sheetViews>
    <sheetView zoomScaleNormal="100" workbookViewId="0">
      <pane ySplit="1" topLeftCell="A2" activePane="bottomLeft" state="frozen"/>
      <selection pane="bottomLeft" activeCell="J32" sqref="J32"/>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L2:L1048576">
      <formula1>Gender</formula1>
    </dataValidation>
    <dataValidation type="list" allowBlank="1" showInputMessage="1" showErrorMessage="1" sqref="AD2:AD1048576">
      <formula1>Result</formula1>
    </dataValidation>
    <dataValidation type="list" allowBlank="1" showInputMessage="1" showErrorMessage="1" sqref="X2:X1048576">
      <formula1>Prior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VALUES!$B$8:$B$15</xm:f>
          </x14:formula1>
          <xm:sqref>R2:R1048576 U289:W1048576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VALUES!$H$9:$H$15</xm:f>
          </x14:formula1>
          <xm:sqref>E2:E1048576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I29"/>
  <sheetViews>
    <sheetView zoomScaleNormal="100" workbookViewId="0">
      <pane ySplit="1" topLeftCell="A2" activePane="bottomLeft" state="frozen"/>
      <selection pane="bottomLeft" activeCell="L26" sqref="L26"/>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X2:X1048576">
      <formula1>Prior</formula1>
    </dataValidation>
    <dataValidation type="list" allowBlank="1" showInputMessage="1" showErrorMessage="1" sqref="AD2:AD1048576">
      <formula1>Result</formula1>
    </dataValidation>
    <dataValidation type="list" allowBlank="1" showInputMessage="1" showErrorMessage="1" sqref="L2:L1048576">
      <formula1>Gender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VALUES!$H$9:$H$15</xm:f>
          </x14:formula1>
          <xm:sqref>E2:E1048576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VALUES!$B$8:$B$15</xm:f>
          </x14:formula1>
          <xm:sqref>R2:R1048576 U289:W1048576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I29"/>
  <sheetViews>
    <sheetView zoomScaleNormal="100" workbookViewId="0">
      <pane ySplit="1" topLeftCell="A2" activePane="bottomLeft" state="frozen"/>
      <selection pane="bottomLeft" activeCell="G29" sqref="G28:G29"/>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L2:L1048576">
      <formula1>Gender</formula1>
    </dataValidation>
    <dataValidation type="list" allowBlank="1" showInputMessage="1" showErrorMessage="1" sqref="AD2:AD1048576">
      <formula1>Result</formula1>
    </dataValidation>
    <dataValidation type="list" allowBlank="1" showInputMessage="1" showErrorMessage="1" sqref="X2:X1048576">
      <formula1>Prior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VALUES!$B$8:$B$15</xm:f>
          </x14:formula1>
          <xm:sqref>R2:R1048576 U289:W1048576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VALUES!$H$9:$H$15</xm:f>
          </x14:formula1>
          <xm:sqref>E2:E1048576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1"/>
  <sheetViews>
    <sheetView workbookViewId="0">
      <selection activeCell="B18" sqref="B18"/>
    </sheetView>
  </sheetViews>
  <sheetFormatPr defaultRowHeight="15" x14ac:dyDescent="0.25"/>
  <cols>
    <col min="2" max="2" width="30" customWidth="1"/>
    <col min="3" max="3" width="12.42578125" customWidth="1"/>
    <col min="4" max="4" width="25.7109375" customWidth="1"/>
    <col min="7" max="7" width="15.140625" customWidth="1"/>
    <col min="8" max="8" width="44.42578125" customWidth="1"/>
  </cols>
  <sheetData>
    <row r="1" spans="1:8" x14ac:dyDescent="0.25">
      <c r="A1" t="s">
        <v>0</v>
      </c>
      <c r="H1" t="s">
        <v>20</v>
      </c>
    </row>
    <row r="2" spans="1:8" x14ac:dyDescent="0.25">
      <c r="A2" t="s">
        <v>1</v>
      </c>
      <c r="B2" t="s">
        <v>90</v>
      </c>
      <c r="C2" t="s">
        <v>107</v>
      </c>
      <c r="H2" t="s">
        <v>24</v>
      </c>
    </row>
    <row r="3" spans="1:8" x14ac:dyDescent="0.25">
      <c r="B3" t="s">
        <v>91</v>
      </c>
      <c r="C3" t="s">
        <v>108</v>
      </c>
      <c r="H3" t="s">
        <v>21</v>
      </c>
    </row>
    <row r="4" spans="1:8" x14ac:dyDescent="0.25">
      <c r="A4">
        <v>1</v>
      </c>
      <c r="B4" t="s">
        <v>92</v>
      </c>
      <c r="C4" t="s">
        <v>109</v>
      </c>
      <c r="H4" t="s">
        <v>18</v>
      </c>
    </row>
    <row r="5" spans="1:8" x14ac:dyDescent="0.25">
      <c r="A5">
        <v>2</v>
      </c>
      <c r="C5" t="s">
        <v>110</v>
      </c>
      <c r="H5" t="s">
        <v>19</v>
      </c>
    </row>
    <row r="6" spans="1:8" x14ac:dyDescent="0.25">
      <c r="A6">
        <v>3</v>
      </c>
      <c r="H6" t="s">
        <v>23</v>
      </c>
    </row>
    <row r="7" spans="1:8" x14ac:dyDescent="0.25">
      <c r="A7">
        <v>4</v>
      </c>
      <c r="C7" t="s">
        <v>6</v>
      </c>
      <c r="H7" t="s">
        <v>22</v>
      </c>
    </row>
    <row r="8" spans="1:8" x14ac:dyDescent="0.25">
      <c r="B8" t="s">
        <v>45</v>
      </c>
      <c r="C8" t="s">
        <v>7</v>
      </c>
      <c r="F8" t="s">
        <v>65</v>
      </c>
    </row>
    <row r="9" spans="1:8" x14ac:dyDescent="0.25">
      <c r="B9" t="s">
        <v>4</v>
      </c>
      <c r="C9" t="s">
        <v>8</v>
      </c>
      <c r="F9" t="s">
        <v>64</v>
      </c>
      <c r="H9" t="s">
        <v>82</v>
      </c>
    </row>
    <row r="10" spans="1:8" x14ac:dyDescent="0.25">
      <c r="B10" t="s">
        <v>3</v>
      </c>
      <c r="C10" t="s">
        <v>5</v>
      </c>
      <c r="H10" t="s">
        <v>83</v>
      </c>
    </row>
    <row r="11" spans="1:8" x14ac:dyDescent="0.25">
      <c r="B11" t="s">
        <v>56</v>
      </c>
      <c r="G11" t="s">
        <v>25</v>
      </c>
      <c r="H11" t="s">
        <v>84</v>
      </c>
    </row>
    <row r="12" spans="1:8" x14ac:dyDescent="0.25">
      <c r="B12" t="s">
        <v>57</v>
      </c>
      <c r="D12" t="s">
        <v>9</v>
      </c>
      <c r="G12" t="s">
        <v>26</v>
      </c>
      <c r="H12" t="s">
        <v>123</v>
      </c>
    </row>
    <row r="13" spans="1:8" x14ac:dyDescent="0.25">
      <c r="B13" t="s">
        <v>58</v>
      </c>
      <c r="D13" t="s">
        <v>10</v>
      </c>
      <c r="F13" s="1">
        <v>1</v>
      </c>
      <c r="G13" t="s">
        <v>27</v>
      </c>
      <c r="H13" t="s">
        <v>87</v>
      </c>
    </row>
    <row r="14" spans="1:8" x14ac:dyDescent="0.25">
      <c r="B14" t="s">
        <v>2</v>
      </c>
      <c r="D14" t="s">
        <v>37</v>
      </c>
      <c r="F14" s="1">
        <v>2</v>
      </c>
      <c r="G14" t="s">
        <v>28</v>
      </c>
      <c r="H14" t="s">
        <v>85</v>
      </c>
    </row>
    <row r="15" spans="1:8" x14ac:dyDescent="0.25">
      <c r="B15" t="s">
        <v>59</v>
      </c>
      <c r="D15" t="s">
        <v>11</v>
      </c>
      <c r="F15" s="1">
        <v>3</v>
      </c>
      <c r="G15" t="s">
        <v>29</v>
      </c>
      <c r="H15" t="s">
        <v>86</v>
      </c>
    </row>
    <row r="16" spans="1:8" x14ac:dyDescent="0.25">
      <c r="D16" t="s">
        <v>12</v>
      </c>
      <c r="F16" s="1">
        <v>4</v>
      </c>
      <c r="G16" t="s">
        <v>30</v>
      </c>
    </row>
    <row r="17" spans="2:8" x14ac:dyDescent="0.25">
      <c r="D17" t="s">
        <v>13</v>
      </c>
      <c r="G17" t="s">
        <v>31</v>
      </c>
      <c r="H17" t="s">
        <v>101</v>
      </c>
    </row>
    <row r="18" spans="2:8" x14ac:dyDescent="0.25">
      <c r="D18" t="s">
        <v>14</v>
      </c>
      <c r="G18" t="s">
        <v>32</v>
      </c>
      <c r="H18" t="s">
        <v>102</v>
      </c>
    </row>
    <row r="19" spans="2:8" x14ac:dyDescent="0.25">
      <c r="G19" t="s">
        <v>33</v>
      </c>
      <c r="H19" t="s">
        <v>103</v>
      </c>
    </row>
    <row r="20" spans="2:8" x14ac:dyDescent="0.25">
      <c r="B20" t="s">
        <v>130</v>
      </c>
      <c r="D20" t="s">
        <v>60</v>
      </c>
      <c r="G20" t="s">
        <v>34</v>
      </c>
    </row>
    <row r="21" spans="2:8" x14ac:dyDescent="0.25">
      <c r="B21" t="s">
        <v>131</v>
      </c>
      <c r="D21" t="s">
        <v>61</v>
      </c>
      <c r="G21" t="s">
        <v>35</v>
      </c>
    </row>
    <row r="22" spans="2:8" x14ac:dyDescent="0.25">
      <c r="B22" t="s">
        <v>63</v>
      </c>
      <c r="G22" t="s">
        <v>36</v>
      </c>
    </row>
    <row r="23" spans="2:8" x14ac:dyDescent="0.25">
      <c r="D23" t="s">
        <v>95</v>
      </c>
      <c r="E23" t="s">
        <v>97</v>
      </c>
    </row>
    <row r="24" spans="2:8" x14ac:dyDescent="0.25">
      <c r="D24" t="s">
        <v>96</v>
      </c>
      <c r="E24" t="s">
        <v>98</v>
      </c>
      <c r="G24" t="s">
        <v>77</v>
      </c>
    </row>
    <row r="25" spans="2:8" x14ac:dyDescent="0.25">
      <c r="D25" t="s">
        <v>103</v>
      </c>
      <c r="G25" t="s">
        <v>78</v>
      </c>
    </row>
    <row r="28" spans="2:8" x14ac:dyDescent="0.25">
      <c r="D28" t="s">
        <v>125</v>
      </c>
      <c r="E28" t="s">
        <v>65</v>
      </c>
    </row>
    <row r="29" spans="2:8" x14ac:dyDescent="0.25">
      <c r="D29" t="s">
        <v>126</v>
      </c>
      <c r="E29" t="s">
        <v>64</v>
      </c>
    </row>
    <row r="30" spans="2:8" x14ac:dyDescent="0.25">
      <c r="D30" t="s">
        <v>137</v>
      </c>
    </row>
    <row r="31" spans="2:8" x14ac:dyDescent="0.25">
      <c r="D31" t="s">
        <v>105</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130" zoomScaleNormal="130" workbookViewId="0">
      <pane ySplit="1" topLeftCell="A29" activePane="bottomLeft" state="frozen"/>
      <selection pane="bottomLeft" activeCell="S30" sqref="S30"/>
    </sheetView>
  </sheetViews>
  <sheetFormatPr defaultRowHeight="15" x14ac:dyDescent="0.25"/>
  <cols>
    <col min="1" max="1" width="30.85546875" bestFit="1" customWidth="1"/>
    <col min="2" max="2" width="5.7109375" customWidth="1"/>
    <col min="3" max="3" width="6.140625" customWidth="1"/>
    <col min="4" max="4" width="6.42578125" customWidth="1"/>
    <col min="5" max="5" width="10.28515625" style="2" customWidth="1"/>
    <col min="6" max="6" width="5.85546875" customWidth="1"/>
    <col min="7" max="7" width="6.28515625" customWidth="1"/>
    <col min="8" max="8" width="6.42578125" customWidth="1"/>
    <col min="9" max="9" width="9.85546875" customWidth="1"/>
    <col min="10" max="10" width="6" customWidth="1"/>
    <col min="11" max="11" width="6.5703125" customWidth="1"/>
    <col min="12" max="12" width="5.85546875" customWidth="1"/>
    <col min="13" max="13" width="9.28515625" customWidth="1"/>
    <col min="14" max="14" width="6.5703125" customWidth="1"/>
    <col min="15" max="15" width="6.85546875" customWidth="1"/>
    <col min="16" max="16" width="6.28515625" customWidth="1"/>
    <col min="17" max="17" width="9.5703125" customWidth="1"/>
    <col min="18" max="18" width="13.42578125" style="3" customWidth="1"/>
  </cols>
  <sheetData>
    <row r="1" spans="1:18" ht="29.25" customHeight="1" x14ac:dyDescent="0.25">
      <c r="A1" s="31" t="s">
        <v>129</v>
      </c>
      <c r="B1" s="32" t="s">
        <v>74</v>
      </c>
      <c r="C1" s="33" t="s">
        <v>75</v>
      </c>
      <c r="D1" s="33" t="s">
        <v>76</v>
      </c>
      <c r="E1" s="34" t="s">
        <v>39</v>
      </c>
      <c r="F1" s="35" t="s">
        <v>66</v>
      </c>
      <c r="G1" s="35" t="s">
        <v>67</v>
      </c>
      <c r="H1" s="35" t="s">
        <v>68</v>
      </c>
      <c r="I1" s="36" t="s">
        <v>40</v>
      </c>
      <c r="J1" s="35" t="s">
        <v>69</v>
      </c>
      <c r="K1" s="35" t="s">
        <v>29</v>
      </c>
      <c r="L1" s="35" t="s">
        <v>70</v>
      </c>
      <c r="M1" s="36" t="s">
        <v>41</v>
      </c>
      <c r="N1" s="35" t="s">
        <v>71</v>
      </c>
      <c r="O1" s="35" t="s">
        <v>72</v>
      </c>
      <c r="P1" s="35" t="s">
        <v>73</v>
      </c>
      <c r="Q1" s="36" t="s">
        <v>42</v>
      </c>
      <c r="R1" s="37" t="s">
        <v>38</v>
      </c>
    </row>
    <row r="2" spans="1:18" ht="21.75" customHeight="1" x14ac:dyDescent="0.25">
      <c r="A2" s="44" t="s">
        <v>79</v>
      </c>
      <c r="B2" s="45"/>
      <c r="C2" s="45"/>
      <c r="D2" s="45"/>
      <c r="E2" s="45"/>
      <c r="F2" s="45"/>
      <c r="G2" s="45"/>
      <c r="H2" s="45"/>
      <c r="I2" s="45"/>
      <c r="J2" s="45"/>
      <c r="K2" s="45"/>
      <c r="L2" s="45"/>
      <c r="M2" s="45"/>
      <c r="N2" s="45"/>
      <c r="O2" s="45"/>
      <c r="P2" s="45"/>
      <c r="Q2" s="45"/>
      <c r="R2" s="46"/>
    </row>
    <row r="3" spans="1:18" x14ac:dyDescent="0.25">
      <c r="A3" s="38" t="s">
        <v>43</v>
      </c>
      <c r="B3" s="6">
        <f>COUNTIF(October!A2:A500,"*")</f>
        <v>0</v>
      </c>
      <c r="C3" s="6">
        <f>COUNTIF(November!A2:A500,"*")</f>
        <v>0</v>
      </c>
      <c r="D3" s="6">
        <f>COUNTIF(December!A2:A500,"*")</f>
        <v>0</v>
      </c>
      <c r="E3" s="11">
        <f t="shared" ref="E3:E16" si="0">SUM(B3:D3)</f>
        <v>0</v>
      </c>
      <c r="F3" s="6">
        <f>COUNTIF(January!A2:A500,"*")</f>
        <v>0</v>
      </c>
      <c r="G3" s="6">
        <f>COUNTIF(February!A2:A500,"*")</f>
        <v>0</v>
      </c>
      <c r="H3" s="6">
        <f>COUNTIF(March!A2:A500,"*")</f>
        <v>0</v>
      </c>
      <c r="I3" s="13">
        <f t="shared" ref="I3:I16" si="1">SUM(F3:H3)</f>
        <v>0</v>
      </c>
      <c r="J3" s="6">
        <f>COUNTIF(April!A2:A500,"*")</f>
        <v>0</v>
      </c>
      <c r="K3" s="6">
        <f>COUNTIF(May!A2:A500,"*")</f>
        <v>0</v>
      </c>
      <c r="L3" s="6">
        <f>COUNTIF(June!A2:A500,"*")</f>
        <v>0</v>
      </c>
      <c r="M3" s="13">
        <f t="shared" ref="M3:M16" si="2">SUM(J3:L3)</f>
        <v>0</v>
      </c>
      <c r="N3" s="6">
        <f>COUNTIF(July!A2:A500,"*")</f>
        <v>0</v>
      </c>
      <c r="O3" s="6">
        <f>COUNTIF(August!A2:A500,"*")</f>
        <v>0</v>
      </c>
      <c r="P3" s="6">
        <f>COUNTIF(September!A2:A500,"*")</f>
        <v>0</v>
      </c>
      <c r="Q3" s="13">
        <f t="shared" ref="Q3:Q16" si="3">SUM(N3:P3)</f>
        <v>0</v>
      </c>
      <c r="R3" s="15">
        <f>SUM(Q3,M3,I3,E3)</f>
        <v>0</v>
      </c>
    </row>
    <row r="4" spans="1:18" x14ac:dyDescent="0.25">
      <c r="A4" s="4" t="s">
        <v>16</v>
      </c>
      <c r="B4" s="6">
        <f>COUNTIF(October!AD2:AD500,"Sub")</f>
        <v>0</v>
      </c>
      <c r="C4" s="6">
        <f>COUNTIF(November!AD2:AD500,"Sub")</f>
        <v>0</v>
      </c>
      <c r="D4" s="6">
        <f>COUNTIF(December!AD2:AD500,"Sub")</f>
        <v>0</v>
      </c>
      <c r="E4" s="11">
        <f t="shared" si="0"/>
        <v>0</v>
      </c>
      <c r="F4" s="6">
        <f>COUNTIF(January!AD2:AD500,"Sub")</f>
        <v>0</v>
      </c>
      <c r="G4" s="6">
        <f>COUNTIF(February!AD2:AD500,"Sub")</f>
        <v>0</v>
      </c>
      <c r="H4" s="6">
        <f>COUNTIF(March!AD2:AD500,"Sub")</f>
        <v>0</v>
      </c>
      <c r="I4" s="13">
        <f t="shared" si="1"/>
        <v>0</v>
      </c>
      <c r="J4" s="6">
        <f>COUNTIF(April!AD2:AD500,"Sub")</f>
        <v>0</v>
      </c>
      <c r="K4" s="6">
        <f>COUNTIF(May!AD2:AD500,"Sub")</f>
        <v>0</v>
      </c>
      <c r="L4" s="6">
        <f>COUNTIF(June!AD2:AD500,"Sub")</f>
        <v>0</v>
      </c>
      <c r="M4" s="13">
        <f t="shared" si="2"/>
        <v>0</v>
      </c>
      <c r="N4" s="6">
        <f>COUNTIF(July!AD2:AD500,"Sub")</f>
        <v>0</v>
      </c>
      <c r="O4" s="6">
        <f>COUNTIF(August!AD2:AD500,"Sub")</f>
        <v>0</v>
      </c>
      <c r="P4" s="6">
        <f>COUNTIF(September!AD2:AD500,"Sub")</f>
        <v>0</v>
      </c>
      <c r="Q4" s="13">
        <f t="shared" si="3"/>
        <v>0</v>
      </c>
      <c r="R4" s="15">
        <f t="shared" ref="R4:R16" si="4">SUM(E4,I4,M4,Q4)</f>
        <v>0</v>
      </c>
    </row>
    <row r="5" spans="1:18" x14ac:dyDescent="0.25">
      <c r="A5" s="4" t="s">
        <v>44</v>
      </c>
      <c r="B5" s="6">
        <f>COUNTIF(October!AD2:AD500,"Unsub")</f>
        <v>0</v>
      </c>
      <c r="C5" s="6">
        <f>COUNTIF(November!AD2:AD500,"Unsub")</f>
        <v>0</v>
      </c>
      <c r="D5" s="6">
        <f>COUNTIF(December!AD2:AD500,"Unsub")</f>
        <v>0</v>
      </c>
      <c r="E5" s="11">
        <f t="shared" si="0"/>
        <v>0</v>
      </c>
      <c r="F5" s="6">
        <f>COUNTIF(January!AD2:AD500,"Unsub")</f>
        <v>0</v>
      </c>
      <c r="G5" s="6">
        <f>COUNTIF(February!AD2:AD500,"Unsub")</f>
        <v>0</v>
      </c>
      <c r="H5" s="6">
        <f>COUNTIF(March!AD2:AD500,"Unsub")</f>
        <v>0</v>
      </c>
      <c r="I5" s="13">
        <f t="shared" si="1"/>
        <v>0</v>
      </c>
      <c r="J5" s="6">
        <f>COUNTIF(April!AD2:AD500,"Unsub")</f>
        <v>0</v>
      </c>
      <c r="K5" s="6">
        <f>COUNTIF(May!AD2:AD500,"Unsub")</f>
        <v>0</v>
      </c>
      <c r="L5" s="6">
        <f>COUNTIF(June!AD2:AD500,"Unsub")</f>
        <v>0</v>
      </c>
      <c r="M5" s="13">
        <f t="shared" si="2"/>
        <v>0</v>
      </c>
      <c r="N5" s="6">
        <f>COUNTIF(July!AD2:AD500,"Unsub")</f>
        <v>0</v>
      </c>
      <c r="O5" s="6">
        <f>COUNTIF(August!AD2:AD500,"Unsub")</f>
        <v>0</v>
      </c>
      <c r="P5" s="6">
        <f>COUNTIF(September!AD2:AD500,"Unsub")</f>
        <v>0</v>
      </c>
      <c r="Q5" s="13">
        <f t="shared" si="3"/>
        <v>0</v>
      </c>
      <c r="R5" s="15">
        <f t="shared" si="4"/>
        <v>0</v>
      </c>
    </row>
    <row r="6" spans="1:18" x14ac:dyDescent="0.25">
      <c r="A6" s="4" t="s">
        <v>4</v>
      </c>
      <c r="B6" s="6">
        <f>COUNTIF(October!R2:R500,"Sex*")</f>
        <v>0</v>
      </c>
      <c r="C6" s="6">
        <f>COUNTIF(November!R2:R500,"Sex*")</f>
        <v>0</v>
      </c>
      <c r="D6" s="6">
        <f>COUNTIF(December!R2:R500,"Sex*")</f>
        <v>0</v>
      </c>
      <c r="E6" s="11">
        <f t="shared" si="0"/>
        <v>0</v>
      </c>
      <c r="F6" s="6">
        <f>COUNTIF(January!R2:R500,"Sex*")</f>
        <v>0</v>
      </c>
      <c r="G6" s="6">
        <f>COUNTIF(February!R2:R500,"Sex*")</f>
        <v>0</v>
      </c>
      <c r="H6" s="6">
        <f>COUNTIF(March!R2:R500,"Sex*")</f>
        <v>0</v>
      </c>
      <c r="I6" s="13">
        <f t="shared" si="1"/>
        <v>0</v>
      </c>
      <c r="J6" s="6">
        <f>COUNTIF(April!R2:R500,"Sex*")</f>
        <v>0</v>
      </c>
      <c r="K6" s="6">
        <f>COUNTIF(May!R2:R500,"Sex*")</f>
        <v>0</v>
      </c>
      <c r="L6" s="6">
        <f>COUNTIF(June!R2:R500,"Sex*")</f>
        <v>0</v>
      </c>
      <c r="M6" s="13">
        <f t="shared" si="2"/>
        <v>0</v>
      </c>
      <c r="N6" s="6">
        <f>COUNTIF(July!R2:R500,"Sex*")</f>
        <v>0</v>
      </c>
      <c r="O6" s="6">
        <f>COUNTIF(August!R2:R500,"Sex*")</f>
        <v>0</v>
      </c>
      <c r="P6" s="6">
        <f>COUNTIF(September!R2:R500,"Sex*")</f>
        <v>0</v>
      </c>
      <c r="Q6" s="13">
        <f t="shared" si="3"/>
        <v>0</v>
      </c>
      <c r="R6" s="15">
        <f t="shared" si="4"/>
        <v>0</v>
      </c>
    </row>
    <row r="7" spans="1:18" x14ac:dyDescent="0.25">
      <c r="A7" s="4" t="s">
        <v>45</v>
      </c>
      <c r="B7" s="6">
        <f>COUNTIF(October!R2:R500,"Phys*")</f>
        <v>0</v>
      </c>
      <c r="C7" s="6">
        <f>COUNTIF(November!R2:R500,"Phys*")</f>
        <v>0</v>
      </c>
      <c r="D7" s="6">
        <f>COUNTIF(December!R2:R500,"Phys*")</f>
        <v>0</v>
      </c>
      <c r="E7" s="11">
        <f t="shared" si="0"/>
        <v>0</v>
      </c>
      <c r="F7" s="6">
        <f>COUNTIF(January!R2:R500,"Phys*")</f>
        <v>0</v>
      </c>
      <c r="G7" s="6">
        <f>COUNTIF(February!R2:R500,"Phys*")</f>
        <v>0</v>
      </c>
      <c r="H7" s="6">
        <f>COUNTIF(March!R2:R500,"Phys*")</f>
        <v>0</v>
      </c>
      <c r="I7" s="13">
        <f t="shared" si="1"/>
        <v>0</v>
      </c>
      <c r="J7" s="6">
        <f>COUNTIF(April!R2:R500,"Phys*")</f>
        <v>0</v>
      </c>
      <c r="K7" s="6">
        <f>COUNTIF(May!R2:R500,"Phys*")</f>
        <v>0</v>
      </c>
      <c r="L7" s="6">
        <f>COUNTIF(June!R2:R500,"Phys*")</f>
        <v>0</v>
      </c>
      <c r="M7" s="13">
        <f t="shared" si="2"/>
        <v>0</v>
      </c>
      <c r="N7" s="6">
        <f>COUNTIF(July!R2:R500,"Phys*")</f>
        <v>0</v>
      </c>
      <c r="O7" s="6">
        <f>COUNTIF(August!R2:R500,"Phys*")</f>
        <v>0</v>
      </c>
      <c r="P7" s="6">
        <f>COUNTIF(September!R2:R500,"Phys*")</f>
        <v>0</v>
      </c>
      <c r="Q7" s="13">
        <f t="shared" si="3"/>
        <v>0</v>
      </c>
      <c r="R7" s="15">
        <f t="shared" si="4"/>
        <v>0</v>
      </c>
    </row>
    <row r="8" spans="1:18" x14ac:dyDescent="0.25">
      <c r="A8" s="4" t="s">
        <v>3</v>
      </c>
      <c r="B8" s="6">
        <f>COUNTIF(October!R2:R500,"Negl*")</f>
        <v>0</v>
      </c>
      <c r="C8" s="6">
        <f>COUNTIF(November!R2:R500,"Negl*")</f>
        <v>0</v>
      </c>
      <c r="D8" s="6">
        <f>COUNTIF(December!R2:R500,"Negl*")</f>
        <v>0</v>
      </c>
      <c r="E8" s="11">
        <f t="shared" si="0"/>
        <v>0</v>
      </c>
      <c r="F8" s="6">
        <f>COUNTIF(January!R2:R500,"Negl*")</f>
        <v>0</v>
      </c>
      <c r="G8" s="6">
        <f>COUNTIF(February!R2:R500,"Negl*")</f>
        <v>0</v>
      </c>
      <c r="H8" s="6">
        <f>COUNTIF(March!R2:R500,"Negl*")</f>
        <v>0</v>
      </c>
      <c r="I8" s="13">
        <f t="shared" si="1"/>
        <v>0</v>
      </c>
      <c r="J8" s="6">
        <f>COUNTIF(April!R2:R500,"Negl*")</f>
        <v>0</v>
      </c>
      <c r="K8" s="6">
        <f>COUNTIF(May!R2:R500,"Negl*")</f>
        <v>0</v>
      </c>
      <c r="L8" s="6">
        <f>COUNTIF(June!R2:R500,"Negl*")</f>
        <v>0</v>
      </c>
      <c r="M8" s="13">
        <f t="shared" si="2"/>
        <v>0</v>
      </c>
      <c r="N8" s="6">
        <f>COUNTIF(July!R2:R500,"Negl*")</f>
        <v>0</v>
      </c>
      <c r="O8" s="6">
        <f>COUNTIF(August!R2:R500,"Negl*")</f>
        <v>0</v>
      </c>
      <c r="P8" s="6">
        <f>COUNTIF(September!R2:R500,"Negl*")</f>
        <v>0</v>
      </c>
      <c r="Q8" s="13">
        <f t="shared" si="3"/>
        <v>0</v>
      </c>
      <c r="R8" s="15">
        <f t="shared" si="4"/>
        <v>0</v>
      </c>
    </row>
    <row r="9" spans="1:18" x14ac:dyDescent="0.25">
      <c r="A9" s="4" t="s">
        <v>46</v>
      </c>
      <c r="B9" s="6">
        <f>COUNTIF(October!U2:U500,"Yes")</f>
        <v>0</v>
      </c>
      <c r="C9" s="6">
        <f>COUNTIF(November!U2:U500,"Yes")</f>
        <v>0</v>
      </c>
      <c r="D9" s="6">
        <f>COUNTIF(December!U2:U500,"Yes")</f>
        <v>0</v>
      </c>
      <c r="E9" s="11">
        <f t="shared" si="0"/>
        <v>0</v>
      </c>
      <c r="F9" s="6">
        <f>COUNTIF(January!U2:U500,"Yes")</f>
        <v>0</v>
      </c>
      <c r="G9" s="6">
        <f>COUNTIF(February!U2:U500,"Yes")</f>
        <v>0</v>
      </c>
      <c r="H9" s="6">
        <f>COUNTIF(March!U2:U500,"Yes")</f>
        <v>0</v>
      </c>
      <c r="I9" s="13">
        <f t="shared" si="1"/>
        <v>0</v>
      </c>
      <c r="J9" s="6">
        <f>COUNTIF(April!U2:U500,"Yes")</f>
        <v>0</v>
      </c>
      <c r="K9" s="6">
        <f>COUNTIF(May!U2:U500,"Yes")</f>
        <v>0</v>
      </c>
      <c r="L9" s="6">
        <f>COUNTIF(June!U2:U500,"Yes")</f>
        <v>0</v>
      </c>
      <c r="M9" s="13">
        <f t="shared" si="2"/>
        <v>0</v>
      </c>
      <c r="N9" s="6">
        <f>COUNTIF(July!U2:U500,"Yes")</f>
        <v>0</v>
      </c>
      <c r="O9" s="6">
        <f>COUNTIF(August!U2:U500,"Yes")</f>
        <v>0</v>
      </c>
      <c r="P9" s="6">
        <f>COUNTIF(September!U2:U500,"Yes")</f>
        <v>0</v>
      </c>
      <c r="Q9" s="13">
        <f t="shared" si="3"/>
        <v>0</v>
      </c>
      <c r="R9" s="15">
        <f t="shared" si="4"/>
        <v>0</v>
      </c>
    </row>
    <row r="10" spans="1:18" x14ac:dyDescent="0.25">
      <c r="A10" s="4" t="s">
        <v>47</v>
      </c>
      <c r="B10" s="6">
        <f>COUNTIF(October!T2:T500,"Yes")</f>
        <v>0</v>
      </c>
      <c r="C10" s="6">
        <f>COUNTIF(November!T2:T500,"Yes")</f>
        <v>0</v>
      </c>
      <c r="D10" s="6">
        <f>COUNTIF(December!T2:T500,"Yes")</f>
        <v>0</v>
      </c>
      <c r="E10" s="11">
        <f t="shared" si="0"/>
        <v>0</v>
      </c>
      <c r="F10" s="6">
        <f>COUNTIF(January!T2:T500,"Yes")</f>
        <v>0</v>
      </c>
      <c r="G10" s="6">
        <f>COUNTIF(February!T2:T500,"Yes")</f>
        <v>0</v>
      </c>
      <c r="H10" s="6">
        <f>COUNTIF(March!T2:T500,"Yes")</f>
        <v>0</v>
      </c>
      <c r="I10" s="13">
        <f t="shared" si="1"/>
        <v>0</v>
      </c>
      <c r="J10" s="6">
        <f>COUNTIF(April!T2:T500,"Yes")</f>
        <v>0</v>
      </c>
      <c r="K10" s="6">
        <f>COUNTIF(May!T2:T500,"Yes")</f>
        <v>0</v>
      </c>
      <c r="L10" s="6">
        <f>COUNTIF(June!T2:T500,"Yes")</f>
        <v>0</v>
      </c>
      <c r="M10" s="13">
        <f t="shared" si="2"/>
        <v>0</v>
      </c>
      <c r="N10" s="6">
        <f>COUNTIF(July!T2:T500,"Yes")</f>
        <v>0</v>
      </c>
      <c r="O10" s="6">
        <f>COUNTIF(August!T2:T500,"Yes")</f>
        <v>0</v>
      </c>
      <c r="P10" s="6">
        <f>COUNTIF(September!T2:T500,"Yes")</f>
        <v>0</v>
      </c>
      <c r="Q10" s="13">
        <f t="shared" si="3"/>
        <v>0</v>
      </c>
      <c r="R10" s="15">
        <f t="shared" si="4"/>
        <v>0</v>
      </c>
    </row>
    <row r="11" spans="1:18" x14ac:dyDescent="0.25">
      <c r="A11" s="4" t="s">
        <v>48</v>
      </c>
      <c r="B11" s="6">
        <f>COUNTIF(October!X2:X500,"Yes")</f>
        <v>0</v>
      </c>
      <c r="C11" s="6">
        <f>COUNTIF(November!X2:X500,"Yes")</f>
        <v>0</v>
      </c>
      <c r="D11" s="6">
        <f>COUNTIF(December!X2:X500,"Yes")</f>
        <v>0</v>
      </c>
      <c r="E11" s="11">
        <f t="shared" si="0"/>
        <v>0</v>
      </c>
      <c r="F11" s="6">
        <f>COUNTIF(January!X2:X500,"Yes")</f>
        <v>0</v>
      </c>
      <c r="G11" s="6">
        <f>COUNTIF(February!X2:X500,"Yes")</f>
        <v>0</v>
      </c>
      <c r="H11" s="6">
        <f>COUNTIF(March!X2:X500,"Yes")</f>
        <v>0</v>
      </c>
      <c r="I11" s="13">
        <f t="shared" si="1"/>
        <v>0</v>
      </c>
      <c r="J11" s="6">
        <f>COUNTIF(April!X2:X500,"Yes")</f>
        <v>0</v>
      </c>
      <c r="K11" s="6">
        <f>COUNTIF(May!X2:X500,"Yes")</f>
        <v>0</v>
      </c>
      <c r="L11" s="6">
        <f>COUNTIF(June!X2:X500,"Yes")</f>
        <v>0</v>
      </c>
      <c r="M11" s="13">
        <f t="shared" si="2"/>
        <v>0</v>
      </c>
      <c r="N11" s="6">
        <f>COUNTIF(July!X2:X500,"Yes")</f>
        <v>0</v>
      </c>
      <c r="O11" s="6">
        <f>COUNTIF(August!X2:X500,"Yes")</f>
        <v>0</v>
      </c>
      <c r="P11" s="6">
        <f>COUNTIF(September!X2:X500,"Yes")</f>
        <v>0</v>
      </c>
      <c r="Q11" s="13">
        <f t="shared" si="3"/>
        <v>0</v>
      </c>
      <c r="R11" s="15">
        <f t="shared" si="4"/>
        <v>0</v>
      </c>
    </row>
    <row r="12" spans="1:18" x14ac:dyDescent="0.25">
      <c r="A12" s="10" t="s">
        <v>49</v>
      </c>
      <c r="B12" s="6">
        <f>COUNTIF(October!M2:M500,"Yes")</f>
        <v>0</v>
      </c>
      <c r="C12" s="6">
        <f>COUNTIF(November!M2:M500,"Yes")</f>
        <v>0</v>
      </c>
      <c r="D12" s="6">
        <f>COUNTIF(December!M2:M500,"Yes")</f>
        <v>0</v>
      </c>
      <c r="E12" s="11">
        <f t="shared" si="0"/>
        <v>0</v>
      </c>
      <c r="F12" s="6">
        <f>COUNTIF(January!M2:M500,"Yes")</f>
        <v>0</v>
      </c>
      <c r="G12" s="6">
        <f>COUNTIF(February!M2:M500,"Yes")</f>
        <v>0</v>
      </c>
      <c r="H12" s="6">
        <f>COUNTIF(March!M2:M500,"Yes")</f>
        <v>0</v>
      </c>
      <c r="I12" s="13">
        <f t="shared" si="1"/>
        <v>0</v>
      </c>
      <c r="J12" s="6">
        <f>COUNTIF(April!M2:M500,"Yes")</f>
        <v>0</v>
      </c>
      <c r="K12" s="6">
        <f>COUNTIF(May!M2:M500,"Yes")</f>
        <v>0</v>
      </c>
      <c r="L12" s="6">
        <f>COUNTIF(June!M2:M500,"Yes")</f>
        <v>0</v>
      </c>
      <c r="M12" s="13">
        <f t="shared" si="2"/>
        <v>0</v>
      </c>
      <c r="N12" s="6">
        <f>COUNTIF(July!M2:M500,"Yes")</f>
        <v>0</v>
      </c>
      <c r="O12" s="6">
        <f>COUNTIF(August!M2:M500,"Yes")</f>
        <v>0</v>
      </c>
      <c r="P12" s="6">
        <f>COUNTIF(September!M2:M500,"Yes")</f>
        <v>0</v>
      </c>
      <c r="Q12" s="13">
        <f t="shared" si="3"/>
        <v>0</v>
      </c>
      <c r="R12" s="15">
        <f t="shared" si="4"/>
        <v>0</v>
      </c>
    </row>
    <row r="13" spans="1:18" x14ac:dyDescent="0.25">
      <c r="A13" s="4" t="s">
        <v>50</v>
      </c>
      <c r="B13" s="6">
        <f>COUNTIF(October!AH2:AH500,"Yes*")</f>
        <v>0</v>
      </c>
      <c r="C13" s="6">
        <f>COUNTIF(November!AH2:AH500,"Yes*")</f>
        <v>0</v>
      </c>
      <c r="D13" s="6">
        <f>COUNTIF(December!AH2:AH500,"Yes*")</f>
        <v>0</v>
      </c>
      <c r="E13" s="11">
        <f t="shared" si="0"/>
        <v>0</v>
      </c>
      <c r="F13" s="6">
        <f>COUNTIF(January!AH2:AH500,"Yes*")</f>
        <v>0</v>
      </c>
      <c r="G13" s="6">
        <f>COUNTIF(February!AH2:AH500,"Yes*")</f>
        <v>0</v>
      </c>
      <c r="H13" s="6">
        <f>COUNTIF(March!AH2:AH500,"Yes*")</f>
        <v>0</v>
      </c>
      <c r="I13" s="13">
        <f t="shared" si="1"/>
        <v>0</v>
      </c>
      <c r="J13" s="6">
        <f>COUNTIF(April!AH2:AH500,"Yes*")</f>
        <v>0</v>
      </c>
      <c r="K13" s="6">
        <f>COUNTIF(May!AH2:AH500,"Yes*")</f>
        <v>0</v>
      </c>
      <c r="L13" s="6">
        <f>COUNTIF(June!AH2:AH500,"Yes*")</f>
        <v>0</v>
      </c>
      <c r="M13" s="13">
        <f t="shared" si="2"/>
        <v>0</v>
      </c>
      <c r="N13" s="6">
        <f>COUNTIF(July!AH2:AH500,"Yes*")</f>
        <v>0</v>
      </c>
      <c r="O13" s="6">
        <f>COUNTIF(August!AH2:AH500,"Yes*")</f>
        <v>0</v>
      </c>
      <c r="P13" s="6">
        <f>COUNTIF(September!AH2:AH500,"Yes*")</f>
        <v>0</v>
      </c>
      <c r="Q13" s="13">
        <f t="shared" si="3"/>
        <v>0</v>
      </c>
      <c r="R13" s="15">
        <f t="shared" si="4"/>
        <v>0</v>
      </c>
    </row>
    <row r="14" spans="1:18" x14ac:dyDescent="0.25">
      <c r="A14" s="4" t="s">
        <v>17</v>
      </c>
      <c r="B14" s="6">
        <f>COUNTIF(October!AE2:AE500,"Pet*")</f>
        <v>0</v>
      </c>
      <c r="C14" s="6">
        <f>COUNTIF(November!AE2:AE500,"Pet*")</f>
        <v>0</v>
      </c>
      <c r="D14" s="6">
        <f>COUNTIF(December!AE2:AE500,"Pet*")</f>
        <v>0</v>
      </c>
      <c r="E14" s="11">
        <f t="shared" si="0"/>
        <v>0</v>
      </c>
      <c r="F14" s="6">
        <f>COUNTIF(January!AE2:AE500,"Pet*")</f>
        <v>0</v>
      </c>
      <c r="G14" s="6">
        <f>COUNTIF(February!AE2:AE500,"Pet*")</f>
        <v>0</v>
      </c>
      <c r="H14" s="6">
        <f>COUNTIF(March!AE2:AE500,"Pet*")</f>
        <v>0</v>
      </c>
      <c r="I14" s="13">
        <f t="shared" si="1"/>
        <v>0</v>
      </c>
      <c r="J14" s="6">
        <f>COUNTIF(April!AE2:AE500,"Pet*")</f>
        <v>0</v>
      </c>
      <c r="K14" s="6">
        <f>COUNTIF(May!AE2:AE500,"Pet*")</f>
        <v>0</v>
      </c>
      <c r="L14" s="6">
        <f>COUNTIF(June!AE2:AE500,"Pet*")</f>
        <v>0</v>
      </c>
      <c r="M14" s="13">
        <f t="shared" si="2"/>
        <v>0</v>
      </c>
      <c r="N14" s="6">
        <f>COUNTIF(July!AE2:AE500,"Pet*")</f>
        <v>0</v>
      </c>
      <c r="O14" s="6">
        <f>COUNTIF(August!AE2:AE500,"Pet*")</f>
        <v>0</v>
      </c>
      <c r="P14" s="6">
        <f>COUNTIF(September!AE2:AE500,"Pet*")</f>
        <v>0</v>
      </c>
      <c r="Q14" s="13">
        <f t="shared" si="3"/>
        <v>0</v>
      </c>
      <c r="R14" s="15">
        <f t="shared" si="4"/>
        <v>0</v>
      </c>
    </row>
    <row r="15" spans="1:18" x14ac:dyDescent="0.25">
      <c r="A15" s="10" t="s">
        <v>80</v>
      </c>
      <c r="B15" s="6">
        <f>COUNTIF(October!AG2:AG500,"Yes")</f>
        <v>0</v>
      </c>
      <c r="C15" s="6">
        <f>COUNTIF(November!AG2:AG500,"Yes")</f>
        <v>0</v>
      </c>
      <c r="D15" s="6">
        <f>COUNTIF(December!AG2:AG500,"Yes")</f>
        <v>0</v>
      </c>
      <c r="E15" s="11">
        <f t="shared" si="0"/>
        <v>0</v>
      </c>
      <c r="F15" s="6">
        <f>COUNTIF(January!AG2:AG500,"Yes")</f>
        <v>0</v>
      </c>
      <c r="G15" s="6">
        <f>COUNTIF(February!AG2:AG500,"Yes")</f>
        <v>0</v>
      </c>
      <c r="H15" s="6">
        <f>COUNTIF(March!AG2:AG500,"Yes")</f>
        <v>0</v>
      </c>
      <c r="I15" s="13">
        <f t="shared" si="1"/>
        <v>0</v>
      </c>
      <c r="J15" s="6">
        <f>COUNTIF(April!AG2:AG500,"Yes")</f>
        <v>0</v>
      </c>
      <c r="K15" s="6">
        <f>COUNTIF(May!AG2:AG500,"Yes")</f>
        <v>0</v>
      </c>
      <c r="L15" s="6">
        <f>COUNTIF(June!AG2:AG500,"Yes")</f>
        <v>0</v>
      </c>
      <c r="M15" s="13">
        <f t="shared" si="2"/>
        <v>0</v>
      </c>
      <c r="N15" s="6">
        <f>COUNTIF(July!AG2:AG500,"Yes")</f>
        <v>0</v>
      </c>
      <c r="O15" s="6">
        <f>COUNTIF(August!AG2:AG500,"Yes")</f>
        <v>0</v>
      </c>
      <c r="P15" s="6">
        <f>COUNTIF(September!AG2:AG500,"Yes")</f>
        <v>0</v>
      </c>
      <c r="Q15" s="13">
        <f t="shared" si="3"/>
        <v>0</v>
      </c>
      <c r="R15" s="15">
        <f t="shared" si="4"/>
        <v>0</v>
      </c>
    </row>
    <row r="16" spans="1:18" ht="15.75" thickBot="1" x14ac:dyDescent="0.3">
      <c r="A16" s="4" t="s">
        <v>51</v>
      </c>
      <c r="B16" s="6">
        <f>COUNTIF(October!V2:V500,"Yes")</f>
        <v>0</v>
      </c>
      <c r="C16" s="6">
        <f>COUNTIF(November!V2:V500,"Yes")</f>
        <v>0</v>
      </c>
      <c r="D16" s="6">
        <f>COUNTIF(December!V2:V500,"Yes")</f>
        <v>0</v>
      </c>
      <c r="E16" s="12">
        <f t="shared" si="0"/>
        <v>0</v>
      </c>
      <c r="F16" s="6">
        <f>COUNTIF(January!V2:V500,"Yes")</f>
        <v>0</v>
      </c>
      <c r="G16" s="6">
        <f>COUNTIF(February!V2:V500,"Yes")</f>
        <v>0</v>
      </c>
      <c r="H16" s="6">
        <f>COUNTIF(March!V2:V500,"Yes")</f>
        <v>0</v>
      </c>
      <c r="I16" s="14">
        <f t="shared" si="1"/>
        <v>0</v>
      </c>
      <c r="J16" s="6">
        <f>COUNTIF(April!V2:V500,"Yes")</f>
        <v>0</v>
      </c>
      <c r="K16" s="6">
        <f>COUNTIF(May!V2:V500,"Yes")</f>
        <v>0</v>
      </c>
      <c r="L16" s="6">
        <f>COUNTIF(June!V2:V500,"Yes")</f>
        <v>0</v>
      </c>
      <c r="M16" s="14">
        <f t="shared" si="2"/>
        <v>0</v>
      </c>
      <c r="N16" s="6">
        <f>COUNTIF(July!V2:V500,"Yes")</f>
        <v>0</v>
      </c>
      <c r="O16" s="6">
        <f>COUNTIF(August!V2:V500,"Yes")</f>
        <v>0</v>
      </c>
      <c r="P16" s="6">
        <f>COUNTIF(September!V2:V500,"Yes")</f>
        <v>0</v>
      </c>
      <c r="Q16" s="14">
        <f t="shared" si="3"/>
        <v>0</v>
      </c>
      <c r="R16" s="15">
        <f t="shared" si="4"/>
        <v>0</v>
      </c>
    </row>
    <row r="18" spans="1:18" x14ac:dyDescent="0.25">
      <c r="A18" s="38" t="s">
        <v>132</v>
      </c>
      <c r="B18" s="4"/>
      <c r="C18" s="4"/>
      <c r="D18" s="4"/>
      <c r="E18" s="16"/>
      <c r="F18" s="4"/>
      <c r="G18" s="4"/>
      <c r="H18" s="4"/>
      <c r="I18" s="17"/>
      <c r="J18" s="4"/>
      <c r="K18" s="4"/>
      <c r="L18" s="4"/>
      <c r="M18" s="17"/>
      <c r="N18" s="4"/>
      <c r="O18" s="4"/>
      <c r="P18" s="4"/>
      <c r="Q18" s="17"/>
      <c r="R18" s="17"/>
    </row>
    <row r="19" spans="1:18" x14ac:dyDescent="0.25">
      <c r="A19" s="39" t="s">
        <v>133</v>
      </c>
      <c r="B19" s="4">
        <f>SUM(B20:B21)</f>
        <v>0</v>
      </c>
      <c r="C19" s="4">
        <f>SUM(C20:C21)</f>
        <v>0</v>
      </c>
      <c r="D19" s="4">
        <f>SUM(D20:D21)</f>
        <v>0</v>
      </c>
      <c r="E19" s="16">
        <f>SUM(B19:D19)</f>
        <v>0</v>
      </c>
      <c r="F19" s="4">
        <f>SUM(F20:F21)</f>
        <v>0</v>
      </c>
      <c r="G19" s="4">
        <f t="shared" ref="G19:H19" si="5">SUM(G20:G21)</f>
        <v>0</v>
      </c>
      <c r="H19" s="4">
        <f t="shared" si="5"/>
        <v>0</v>
      </c>
      <c r="I19" s="17">
        <f>SUM(F19:H19)</f>
        <v>0</v>
      </c>
      <c r="J19" s="4">
        <f>SUM(J20:J21)</f>
        <v>0</v>
      </c>
      <c r="K19" s="4">
        <f t="shared" ref="K19:L19" si="6">SUM(K20:K21)</f>
        <v>0</v>
      </c>
      <c r="L19" s="4">
        <f t="shared" si="6"/>
        <v>0</v>
      </c>
      <c r="M19" s="17">
        <f>SUM(J19:L19)</f>
        <v>0</v>
      </c>
      <c r="N19" s="4">
        <f>SUM(N20:N21)</f>
        <v>0</v>
      </c>
      <c r="O19" s="4">
        <f t="shared" ref="O19:P19" si="7">SUM(O20:O21)</f>
        <v>0</v>
      </c>
      <c r="P19" s="4">
        <f t="shared" si="7"/>
        <v>0</v>
      </c>
      <c r="Q19" s="17">
        <f>SUM(N19:P19)</f>
        <v>0</v>
      </c>
      <c r="R19" s="17">
        <f>SUM(E19,I19,M19,Q19)</f>
        <v>0</v>
      </c>
    </row>
    <row r="20" spans="1:18" x14ac:dyDescent="0.25">
      <c r="A20" s="5" t="s">
        <v>0</v>
      </c>
      <c r="B20" s="4">
        <f>COUNTIFS(October!L2:L500,"M*",October!K2:K500,"&lt;6")</f>
        <v>0</v>
      </c>
      <c r="C20" s="4">
        <f>COUNTIFS(November!L2:L500,"M*",November!K2:K500,"&lt;6")</f>
        <v>0</v>
      </c>
      <c r="D20" s="4">
        <f>COUNTIFS(December!L2:L500,"M*",December!K2:K500,"&lt;6")</f>
        <v>0</v>
      </c>
      <c r="E20" s="16">
        <f>SUM(B20:D20)</f>
        <v>0</v>
      </c>
      <c r="F20" s="4">
        <f>COUNTIFS(January!L2:L500,"M*",January!K2:K500,"&lt;6")</f>
        <v>0</v>
      </c>
      <c r="G20" s="4">
        <f>COUNTIFS(February!L2:L500,"M*",February!K2:K500,"&lt;6")</f>
        <v>0</v>
      </c>
      <c r="H20" s="4">
        <f>COUNTIFS(March!L2:L500,"M*",March!K2:K500,"&lt;6")</f>
        <v>0</v>
      </c>
      <c r="I20" s="17">
        <f>SUM(F20:H20)</f>
        <v>0</v>
      </c>
      <c r="J20" s="4">
        <f>COUNTIFS(April!L2:L500,"M*",April!K2:K500,"&lt;6")</f>
        <v>0</v>
      </c>
      <c r="K20" s="4">
        <f>COUNTIFS(May!L2:L500,"M*",May!K2:K500,"&lt;6")</f>
        <v>0</v>
      </c>
      <c r="L20" s="4">
        <f>COUNTIFS(June!L2:L500,"M*",June!K2:K500,"&lt;6")</f>
        <v>0</v>
      </c>
      <c r="M20" s="17">
        <f>SUM(J20:L20)</f>
        <v>0</v>
      </c>
      <c r="N20" s="4">
        <f>COUNTIFS(July!L2:L500,"M*",July!K2:K500,"&lt;6")</f>
        <v>0</v>
      </c>
      <c r="O20" s="4">
        <f>COUNTIFS(August!L2:L500,"M*",August!K2:K500,"&lt;6")</f>
        <v>0</v>
      </c>
      <c r="P20" s="4">
        <f>COUNTIFS(September!L2:L500,"M*",September!K2:K500,"&lt;6")</f>
        <v>0</v>
      </c>
      <c r="Q20" s="17">
        <f>SUM(N20:P20)</f>
        <v>0</v>
      </c>
      <c r="R20" s="17">
        <f>SUM(E20,I20,M20,Q20)</f>
        <v>0</v>
      </c>
    </row>
    <row r="21" spans="1:18" x14ac:dyDescent="0.25">
      <c r="A21" s="5" t="s">
        <v>1</v>
      </c>
      <c r="B21" s="4">
        <f>COUNTIFS(October!L2:L500,"F*",October!K2:K500,"&lt;6")</f>
        <v>0</v>
      </c>
      <c r="C21" s="4">
        <f>COUNTIFS(November!L2:L500,"F*",November!K2:K500,"&lt;6")</f>
        <v>0</v>
      </c>
      <c r="D21" s="4">
        <f>COUNTIFS(December!L2:L500,"F*",December!K2:K500,"&lt;6")</f>
        <v>0</v>
      </c>
      <c r="E21" s="16">
        <f>SUM(B21:D21)</f>
        <v>0</v>
      </c>
      <c r="F21" s="4">
        <f>COUNTIFS(January!L2:L500,"F*",January!K2:K500,"&lt;6")</f>
        <v>0</v>
      </c>
      <c r="G21" s="4">
        <f>COUNTIFS(February!L2:L500,"F*",February!K2:K500,"&lt;6")</f>
        <v>0</v>
      </c>
      <c r="H21" s="4">
        <f>COUNTIFS(March!L2:L500,"F*",March!K2:K500,"&lt;6")</f>
        <v>0</v>
      </c>
      <c r="I21" s="17">
        <f>SUM(F21:H21)</f>
        <v>0</v>
      </c>
      <c r="J21" s="4">
        <f>COUNTIFS(April!L2:L500,"F*",April!K2:K500,"&lt;6")</f>
        <v>0</v>
      </c>
      <c r="K21" s="4">
        <f>COUNTIFS(May!L2:L500,"F*",May!K2:K500,"&lt;6")</f>
        <v>0</v>
      </c>
      <c r="L21" s="4">
        <f>COUNTIFS(June!L2:L500,"F*",June!K2:K500,"&lt;6")</f>
        <v>0</v>
      </c>
      <c r="M21" s="17">
        <f>SUM(J21:L21)</f>
        <v>0</v>
      </c>
      <c r="N21" s="4">
        <f>COUNTIFS(July!L2:L500,"F*",July!K2:K500,"&lt;6")</f>
        <v>0</v>
      </c>
      <c r="O21" s="4">
        <f>COUNTIFS(August!L2:L500,"F*",August!K2:K500,"&lt;6")</f>
        <v>0</v>
      </c>
      <c r="P21" s="4">
        <f>COUNTIFS(September!L2:L500,"F*",September!K2:K500,"&lt;6")</f>
        <v>0</v>
      </c>
      <c r="Q21" s="17">
        <f>SUM(N21:P21)</f>
        <v>0</v>
      </c>
      <c r="R21" s="17">
        <f>SUM(E21,I21,M21,Q21)</f>
        <v>0</v>
      </c>
    </row>
    <row r="22" spans="1:18" x14ac:dyDescent="0.25">
      <c r="A22" s="39" t="s">
        <v>134</v>
      </c>
      <c r="B22" s="4"/>
      <c r="C22" s="4"/>
      <c r="D22" s="4"/>
      <c r="E22" s="16"/>
      <c r="F22" s="4"/>
      <c r="G22" s="4"/>
      <c r="H22" s="4"/>
      <c r="I22" s="17"/>
      <c r="J22" s="4"/>
      <c r="K22" s="4"/>
      <c r="L22" s="4"/>
      <c r="M22" s="17"/>
      <c r="N22" s="4"/>
      <c r="O22" s="4"/>
      <c r="P22" s="4"/>
      <c r="Q22" s="17"/>
      <c r="R22" s="17"/>
    </row>
    <row r="23" spans="1:18" x14ac:dyDescent="0.25">
      <c r="A23" s="5" t="s">
        <v>0</v>
      </c>
      <c r="B23" s="4">
        <f>COUNTIFS(October!L2:L500,"M*",October!K2:K500,"&gt;5",October!K2:K500,"&lt;11")</f>
        <v>0</v>
      </c>
      <c r="C23" s="4">
        <f>COUNTIFS(November!L2:L500,"M*",November!K2:K500,"&gt;5",November!K2:K500,"&lt;11")</f>
        <v>0</v>
      </c>
      <c r="D23" s="4">
        <f>COUNTIFS(December!L2:L500,"M*",December!K2:K500,"&gt;5",December!K2:K500,"&lt;11")</f>
        <v>0</v>
      </c>
      <c r="E23" s="16">
        <f>SUM(B23:D23)</f>
        <v>0</v>
      </c>
      <c r="F23" s="4">
        <f>COUNTIFS(January!L2:L500,"M*",January!K2:K500,"&gt;5",January!K2:K500,"&lt;11")</f>
        <v>0</v>
      </c>
      <c r="G23" s="4">
        <f>COUNTIFS(February!L2:L500,"M*",February!K2:K500,"&gt;5",February!K2:K500,"&lt;11")</f>
        <v>0</v>
      </c>
      <c r="H23" s="4">
        <f>COUNTIFS(March!L2:L500,"M*",March!K2:K500,"&gt;5",March!K2:K500,"&lt;11")</f>
        <v>0</v>
      </c>
      <c r="I23" s="17">
        <f>SUM(F23:H23)</f>
        <v>0</v>
      </c>
      <c r="J23" s="4">
        <f>COUNTIFS(April!L2:L500,"M*",April!K2:K500,"&gt;5",April!K2:K500,"&lt;11")</f>
        <v>0</v>
      </c>
      <c r="K23" s="4">
        <f>COUNTIFS(May!L2:L500,"M*",May!K2:K500,"&gt;5",May!K2:K500,"&lt;11")</f>
        <v>0</v>
      </c>
      <c r="L23" s="4">
        <f>COUNTIFS(June!L2:L500,"M*",June!K2:K500,"&gt;5",June!K2:K500,"&lt;11")</f>
        <v>0</v>
      </c>
      <c r="M23" s="17">
        <f>SUM(J23:L23)</f>
        <v>0</v>
      </c>
      <c r="N23" s="4">
        <f>COUNTIFS(July!L2:L500,"M*",July!K2:K500,"&gt;5",July!K2:K500,"&lt;11")</f>
        <v>0</v>
      </c>
      <c r="O23" s="4">
        <f>COUNTIFS(August!L2:L500,"M*",August!K2:K500,"&gt;5",August!K2:K500,"&lt;11")</f>
        <v>0</v>
      </c>
      <c r="P23" s="4">
        <f>COUNTIFS(September!L2:L500,"M*",September!K2:K500,"&gt;5",September!K2:K500,"&lt;11")</f>
        <v>0</v>
      </c>
      <c r="Q23" s="17">
        <f>SUM(N23:P23)</f>
        <v>0</v>
      </c>
      <c r="R23" s="17">
        <f>SUM(E23,I23,M23,Q23)</f>
        <v>0</v>
      </c>
    </row>
    <row r="24" spans="1:18" x14ac:dyDescent="0.25">
      <c r="A24" s="5" t="s">
        <v>1</v>
      </c>
      <c r="B24" s="4">
        <f>COUNTIFS(October!L2:L500,"F*",October!K2:K500,"&gt;5",October!K2:K500,"&lt;11")</f>
        <v>0</v>
      </c>
      <c r="C24" s="4">
        <f>COUNTIFS(November!L2:L500,"F*",November!K2:K500,"&gt;5",November!K2:K500,"&lt;11")</f>
        <v>0</v>
      </c>
      <c r="D24" s="4">
        <f>COUNTIFS(December!L2:L500,"F*",December!K2:K500,"&gt;5",December!K2:K500,"&lt;11")</f>
        <v>0</v>
      </c>
      <c r="E24" s="16">
        <f>SUM(B24:D24)</f>
        <v>0</v>
      </c>
      <c r="F24" s="4">
        <f>COUNTIFS(January!L2:L500,"F*",January!K2:K500,"&gt;5",January!K2:K500,"&lt;11")</f>
        <v>0</v>
      </c>
      <c r="G24" s="4">
        <f>COUNTIFS(February!L2:L500,"F*",February!K2:K500,"&gt;5",February!K2:K500,"&lt;11")</f>
        <v>0</v>
      </c>
      <c r="H24" s="4">
        <f>COUNTIFS(March!L2:L500,"F*",March!K2:K500,"&gt;5",March!K2:K500,"&lt;11")</f>
        <v>0</v>
      </c>
      <c r="I24" s="17">
        <f>SUM(F24:H24)</f>
        <v>0</v>
      </c>
      <c r="J24" s="4">
        <f>COUNTIFS(April!L2:L500,"F*",April!K2:K500,"&gt;5",April!K2:K500,"&lt;11")</f>
        <v>0</v>
      </c>
      <c r="K24" s="4">
        <f>COUNTIFS(May!L2:L500,"F*",May!K2:K500,"&gt;5",May!K2:K500,"&lt;11")</f>
        <v>0</v>
      </c>
      <c r="L24" s="4">
        <f>COUNTIFS(June!L2:L500,"F*",June!K2:K500,"&gt;5",June!K2:K500,"&lt;11")</f>
        <v>0</v>
      </c>
      <c r="M24" s="17">
        <f>SUM(J24:L24)</f>
        <v>0</v>
      </c>
      <c r="N24" s="4">
        <f>COUNTIFS(July!L2:L500,"F*",July!K2:K500,"&gt;5",July!K2:K500,"&lt;11")</f>
        <v>0</v>
      </c>
      <c r="O24" s="4">
        <f>COUNTIFS(August!L2:L500,"F*",August!K2:K500,"&gt;5",August!K2:K500,"&lt;11")</f>
        <v>0</v>
      </c>
      <c r="P24" s="4">
        <f>COUNTIFS(September!L2:L500,"F*",September!K2:K500,"&gt;5",September!K2:K500,"&lt;11")</f>
        <v>0</v>
      </c>
      <c r="Q24" s="17">
        <f>SUM(N24:P24)</f>
        <v>0</v>
      </c>
      <c r="R24" s="17">
        <f>SUM(E24,I24,M24,Q24)</f>
        <v>0</v>
      </c>
    </row>
    <row r="25" spans="1:18" x14ac:dyDescent="0.25">
      <c r="A25" s="39" t="s">
        <v>135</v>
      </c>
      <c r="B25" s="4"/>
      <c r="C25" s="4"/>
      <c r="D25" s="4"/>
      <c r="E25" s="16"/>
      <c r="F25" s="4"/>
      <c r="G25" s="4"/>
      <c r="H25" s="4"/>
      <c r="I25" s="17"/>
      <c r="J25" s="4"/>
      <c r="K25" s="4"/>
      <c r="L25" s="4"/>
      <c r="M25" s="17"/>
      <c r="N25" s="4"/>
      <c r="O25" s="4"/>
      <c r="P25" s="4"/>
      <c r="Q25" s="17"/>
      <c r="R25" s="17"/>
    </row>
    <row r="26" spans="1:18" x14ac:dyDescent="0.25">
      <c r="A26" s="5" t="s">
        <v>0</v>
      </c>
      <c r="B26" s="4">
        <f>COUNTIFS(October!L2:L500,"M*",October!K2:K500,"&gt;10",October!K2:K500,"&lt;16")</f>
        <v>0</v>
      </c>
      <c r="C26" s="4">
        <f>COUNTIFS(November!L2:L500,"M*",November!K2:K500,"&gt;10",November!K2:K500,"&lt;16")</f>
        <v>0</v>
      </c>
      <c r="D26" s="4">
        <f>COUNTIFS(December!L2:L500,"M*",December!K2:K500,"&gt;10",December!K2:K500,"&lt;16")</f>
        <v>0</v>
      </c>
      <c r="E26" s="16">
        <f>SUM(B26:D26)</f>
        <v>0</v>
      </c>
      <c r="F26" s="4">
        <f>COUNTIFS(January!L2:L500,"M*",January!K2:K500,"&gt;10",January!K2:K500,"&lt;16")</f>
        <v>0</v>
      </c>
      <c r="G26" s="4">
        <f>COUNTIFS(February!L2:L500,"M*",February!K2:K500,"&gt;10",February!K2:K500,"&lt;16")</f>
        <v>0</v>
      </c>
      <c r="H26" s="4">
        <f>COUNTIFS(March!L2:L500,"M*",March!K2:K500,"&gt;10",March!K2:K500,"&lt;16")</f>
        <v>0</v>
      </c>
      <c r="I26" s="17">
        <f>SUM(F26:H26)</f>
        <v>0</v>
      </c>
      <c r="J26" s="4">
        <f>COUNTIFS(April!L2:L500,"M*",April!K2:K500,"&gt;10",April!K2:K500,"&lt;16")</f>
        <v>0</v>
      </c>
      <c r="K26" s="4">
        <f>COUNTIFS(May!L2:L500,"M*",May!K2:K500,"&gt;10",May!K2:K500,"&lt;16")</f>
        <v>0</v>
      </c>
      <c r="L26" s="4">
        <f>COUNTIFS(June!L2:L500,"M*",June!K2:K500,"&gt;10",June!K2:K500,"&lt;16")</f>
        <v>0</v>
      </c>
      <c r="M26" s="17">
        <f>SUM(J26:L26)</f>
        <v>0</v>
      </c>
      <c r="N26" s="4">
        <f>COUNTIFS(July!L2:L500,"M*",July!K2:K500,"&gt;10",July!K2:K500,"&lt;16")</f>
        <v>0</v>
      </c>
      <c r="O26" s="4">
        <f>COUNTIFS(August!L2:L500,"M*",August!K2:K500,"&gt;10",August!K2:K500,"&lt;16")</f>
        <v>0</v>
      </c>
      <c r="P26" s="4">
        <f>COUNTIFS(September!L2:L500,"M*",September!K2:K500,"&gt;10",September!K2:K500,"&lt;16")</f>
        <v>0</v>
      </c>
      <c r="Q26" s="17">
        <f>SUM(N26:P26)</f>
        <v>0</v>
      </c>
      <c r="R26" s="17">
        <f>SUM(E26,I26,M26,Q26)</f>
        <v>0</v>
      </c>
    </row>
    <row r="27" spans="1:18" x14ac:dyDescent="0.25">
      <c r="A27" s="5" t="s">
        <v>1</v>
      </c>
      <c r="B27" s="4">
        <f>COUNTIFS(October!L2:L500,"F*",October!K2:K500,"&gt;10",October!K2:K500,"&lt;16")</f>
        <v>0</v>
      </c>
      <c r="C27" s="4">
        <f>COUNTIFS(November!L2:L500,"M*",November!K2:K500,"&gt;10",November!K2:K500,"&lt;16")</f>
        <v>0</v>
      </c>
      <c r="D27" s="4">
        <f>COUNTIFS(December!L2:L500,"F*",December!K2:K500,"&gt;10",December!K2:K500,"&lt;16")</f>
        <v>0</v>
      </c>
      <c r="E27" s="16">
        <f>SUM(B27:D27)</f>
        <v>0</v>
      </c>
      <c r="F27" s="4">
        <f>COUNTIFS(January!L2:L500,"F*",January!K2:K500,"&gt;10",January!K2:K500,"&lt;16")</f>
        <v>0</v>
      </c>
      <c r="G27" s="4">
        <f>COUNTIFS(February!L2:L500,"F*",February!K2:K500,"&gt;10",February!K2:K500,"&lt;16")</f>
        <v>0</v>
      </c>
      <c r="H27" s="4">
        <f>COUNTIFS(March!L2:L500,"F*",March!K2:K500,"&gt;10",March!K2:K500,"&lt;16")</f>
        <v>0</v>
      </c>
      <c r="I27" s="17">
        <f>SUM(F27:H27)</f>
        <v>0</v>
      </c>
      <c r="J27" s="4">
        <f>COUNTIFS(April!L2:L500,"F*",April!K2:K500,"&gt;10",April!K2:K500,"&lt;16")</f>
        <v>0</v>
      </c>
      <c r="K27" s="4">
        <f>COUNTIFS(May!L2:L500,"F*",May!K2:K500,"&gt;10",May!K2:K500,"&lt;16")</f>
        <v>0</v>
      </c>
      <c r="L27" s="4">
        <f>COUNTIFS(June!L2:L500,"F*",June!K2:K500,"&gt;10",June!K2:K500,"&lt;16")</f>
        <v>0</v>
      </c>
      <c r="M27" s="17">
        <f>SUM(J27:L27)</f>
        <v>0</v>
      </c>
      <c r="N27" s="4">
        <f>COUNTIFS(July!L2:L500,"F*",July!K2:K500,"&gt;10",July!K2:K500,"&lt;16")</f>
        <v>0</v>
      </c>
      <c r="O27" s="4">
        <f>COUNTIFS(August!L2:L500,"F*",August!K2:K500,"&gt;10",August!K2:K500,"&lt;16")</f>
        <v>0</v>
      </c>
      <c r="P27" s="4">
        <f>COUNTIFS(September!L2:L500,"F*",September!K2:K500,"&gt;10",September!K2:K500,"&lt;16")</f>
        <v>0</v>
      </c>
      <c r="Q27" s="17">
        <f>SUM(N27:P27)</f>
        <v>0</v>
      </c>
      <c r="R27" s="17">
        <f>SUM(E27,I27,M27,Q27)</f>
        <v>0</v>
      </c>
    </row>
    <row r="28" spans="1:18" x14ac:dyDescent="0.25">
      <c r="A28" s="39" t="s">
        <v>136</v>
      </c>
      <c r="B28" s="4"/>
      <c r="C28" s="4"/>
      <c r="D28" s="4"/>
      <c r="E28" s="16"/>
      <c r="F28" s="4"/>
      <c r="G28" s="4"/>
      <c r="H28" s="4"/>
      <c r="I28" s="17"/>
      <c r="J28" s="4"/>
      <c r="K28" s="4"/>
      <c r="L28" s="4"/>
      <c r="M28" s="17"/>
      <c r="N28" s="4"/>
      <c r="O28" s="4"/>
      <c r="P28" s="4"/>
      <c r="Q28" s="17"/>
      <c r="R28" s="17"/>
    </row>
    <row r="29" spans="1:18" x14ac:dyDescent="0.25">
      <c r="A29" s="5" t="s">
        <v>0</v>
      </c>
      <c r="B29" s="4">
        <f>COUNTIFS(October!L2:L500,"M*",October!K2:K500,"&gt;15",October!K2:K500,"&lt;19")</f>
        <v>0</v>
      </c>
      <c r="C29" s="4">
        <f>COUNTIFS(November!L2:L500,"M*",November!K2:K500,"&gt;15",November!K2:K500,"&lt;19")</f>
        <v>0</v>
      </c>
      <c r="D29" s="4">
        <f>COUNTIFS(December!L2:L500,"M*",December!K2:K500,"&gt;15",December!K2:K500,"&lt;19")</f>
        <v>0</v>
      </c>
      <c r="E29" s="16">
        <f>SUM(B29:D29)</f>
        <v>0</v>
      </c>
      <c r="F29" s="4">
        <f>COUNTIFS(January!L2:L500,"M*",January!K2:K500,"&gt;15",January!K2:K500,"&lt;19")</f>
        <v>0</v>
      </c>
      <c r="G29" s="4">
        <f>COUNTIFS(February!L2:L500,"M*",February!K2:K500,"&gt;15",February!K2:K500,"&lt;19")</f>
        <v>0</v>
      </c>
      <c r="H29" s="4">
        <f>COUNTIFS(March!L2:L500,"M*",March!K2:K500,"&gt;15",March!K2:K500,"&lt;19")</f>
        <v>0</v>
      </c>
      <c r="I29" s="17">
        <f>SUM(F29:H29)</f>
        <v>0</v>
      </c>
      <c r="J29" s="4">
        <f>COUNTIFS(April!L2:L500,"M*",April!K2:K500,"&gt;15",April!K2:K500,"&lt;19")</f>
        <v>0</v>
      </c>
      <c r="K29" s="4">
        <f>COUNTIFS(May!L2:L500,"M*",May!K2:K500,"&gt;15",May!K2:K500,"&lt;19")</f>
        <v>0</v>
      </c>
      <c r="L29" s="4">
        <f>COUNTIFS(June!L2:L500,"M*",June!K2:K500,"&gt;15",June!K2:K500,"&lt;19")</f>
        <v>0</v>
      </c>
      <c r="M29" s="17">
        <f>SUM(J29:L29)</f>
        <v>0</v>
      </c>
      <c r="N29" s="4">
        <f>COUNTIFS(July!L2:L500,"M*",July!K2:K500,"&gt;15",July!K2:K500,"&lt;19")</f>
        <v>0</v>
      </c>
      <c r="O29" s="4">
        <f>COUNTIFS(August!L2:L500,"M*",August!K2:K500,"&gt;15",August!K2:K500,"&lt;19")</f>
        <v>0</v>
      </c>
      <c r="P29" s="4">
        <f>COUNTIFS(September!L2:L500,"M*",September!K2:K500,"&gt;15",September!K2:K500,"&lt;19")</f>
        <v>0</v>
      </c>
      <c r="Q29" s="17">
        <f>SUM(N29:P29)</f>
        <v>0</v>
      </c>
      <c r="R29" s="17">
        <f>SUM(E29,I29,M29,Q29)</f>
        <v>0</v>
      </c>
    </row>
    <row r="30" spans="1:18" x14ac:dyDescent="0.25">
      <c r="A30" s="5" t="s">
        <v>1</v>
      </c>
      <c r="B30" s="4">
        <f>COUNTIFS(October!L2:L500,"F*",October!K2:K500,"&gt;15",October!K2:K500,"&lt;19")</f>
        <v>0</v>
      </c>
      <c r="C30" s="4">
        <f>COUNTIFS(November!L2:L500,"M*",November!K2:K500,"&gt;15",November!K2:K500,"&lt;19")</f>
        <v>0</v>
      </c>
      <c r="D30" s="4">
        <f>COUNTIFS(December!L2:L500,"F*",December!K2:K500,"&gt;15",December!K2:K500,"&lt;19")</f>
        <v>0</v>
      </c>
      <c r="E30" s="16">
        <f>SUM(B30:D30)</f>
        <v>0</v>
      </c>
      <c r="F30" s="4">
        <f>COUNTIFS(January!L2:L500,"F*",January!K2:K500,"&gt;15",January!K2:K500,"&lt;19")</f>
        <v>0</v>
      </c>
      <c r="G30" s="4">
        <f>COUNTIFS(February!L2:L500,"F*",February!K2:K500,"&gt;15",February!K2:K500,"&lt;19")</f>
        <v>0</v>
      </c>
      <c r="H30" s="4">
        <f>COUNTIFS(March!L2:L500,"F*",March!K2:K500,"&gt;15",March!K2:K500,"&lt;19")</f>
        <v>0</v>
      </c>
      <c r="I30" s="17">
        <f>SUM(F30:H30)</f>
        <v>0</v>
      </c>
      <c r="J30" s="4">
        <f>COUNTIFS(April!L2:L500,"F*",April!K2:K500,"&gt;15",April!K2:K500,"&lt;19")</f>
        <v>0</v>
      </c>
      <c r="K30" s="4">
        <f>COUNTIFS(May!L2:L500,"F*",May!K2:K500,"&gt;15",May!K2:K500,"&lt;19")</f>
        <v>0</v>
      </c>
      <c r="L30" s="4">
        <f>COUNTIFS(June!L2:L500,"F*",June!K2:K500,"&gt;15",June!K2:K500,"&lt;19")</f>
        <v>0</v>
      </c>
      <c r="M30" s="17">
        <f>SUM(J30:L30)</f>
        <v>0</v>
      </c>
      <c r="N30" s="4">
        <f>COUNTIFS(July!L2:L500,"F*",July!K2:K500,"&gt;15",July!K2:K500,"&lt;19")</f>
        <v>0</v>
      </c>
      <c r="O30" s="4">
        <f>COUNTIFS(August!L2:L500,"F*",August!K2:K500,"&gt;15",August!K2:K500,"&lt;19")</f>
        <v>0</v>
      </c>
      <c r="P30" s="4">
        <f>COUNTIFS(September!L2:L500,"F*",September!K2:K500,"&gt;15",September!K2:K500,"&lt;19")</f>
        <v>0</v>
      </c>
      <c r="Q30" s="17">
        <f>SUM(N30:P30)</f>
        <v>0</v>
      </c>
      <c r="R30" s="17">
        <f>SUM(E30,I30,M30,Q30)</f>
        <v>0</v>
      </c>
    </row>
  </sheetData>
  <sheetProtection formatCells="0" formatColumns="0" formatRows="0" insertColumns="0" insertRows="0"/>
  <mergeCells count="1">
    <mergeCell ref="A2:R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I29"/>
  <sheetViews>
    <sheetView zoomScaleNormal="100" workbookViewId="0">
      <pane ySplit="1" topLeftCell="A2" activePane="bottomLeft" state="frozen"/>
      <selection pane="bottomLeft" activeCell="AE2" sqref="AE2"/>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X2:X1048576">
      <formula1>Prior</formula1>
    </dataValidation>
    <dataValidation type="list" allowBlank="1" showInputMessage="1" showErrorMessage="1" sqref="AD2:AD1048576">
      <formula1>Result</formula1>
    </dataValidation>
    <dataValidation type="list" allowBlank="1" showInputMessage="1" showErrorMessage="1" sqref="L2:L1048576">
      <formula1>Gender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VALUES!$H$9:$H$15</xm:f>
          </x14:formula1>
          <xm:sqref>E2:E1048576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VALUES!$E$28:$E$29</xm:f>
          </x14:formula1>
          <xm:sqref>P2:P1048576 AG2:AG1048576 U2:V288 W2:W288 M2:M1048576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VALUES!$B$8:$B$15</xm:f>
          </x14:formula1>
          <xm:sqref>R2:R1048576 W289:W1048576 U289:V1048576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I29"/>
  <sheetViews>
    <sheetView zoomScaleNormal="100" workbookViewId="0">
      <pane ySplit="1" topLeftCell="A2" activePane="bottomLeft" state="frozen"/>
      <selection pane="bottomLeft" activeCell="D26" sqref="D26"/>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L2:L1048576">
      <formula1>Gender</formula1>
    </dataValidation>
    <dataValidation type="list" allowBlank="1" showInputMessage="1" showErrorMessage="1" sqref="AD2:AD1048576">
      <formula1>Result</formula1>
    </dataValidation>
    <dataValidation type="list" allowBlank="1" showInputMessage="1" showErrorMessage="1" sqref="X2:X1048576">
      <formula1>Prior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VALUES!$B$8:$B$15</xm:f>
          </x14:formula1>
          <xm:sqref>R2:R1048576 U289:W1048576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VALUES!$H$9:$H$15</xm:f>
          </x14:formula1>
          <xm:sqref>E2:E1048576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I29"/>
  <sheetViews>
    <sheetView zoomScaleNormal="100" workbookViewId="0">
      <pane ySplit="1" topLeftCell="A2" activePane="bottomLeft" state="frozen"/>
      <selection pane="bottomLeft" activeCell="E26" sqref="E26"/>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X2:X1048576">
      <formula1>Prior</formula1>
    </dataValidation>
    <dataValidation type="list" allowBlank="1" showInputMessage="1" showErrorMessage="1" sqref="AD2:AD1048576">
      <formula1>Result</formula1>
    </dataValidation>
    <dataValidation type="list" allowBlank="1" showInputMessage="1" showErrorMessage="1" sqref="L2:L1048576">
      <formula1>Gender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VALUES!$H$9:$H$15</xm:f>
          </x14:formula1>
          <xm:sqref>E2:E1048576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VALUES!$B$8:$B$15</xm:f>
          </x14:formula1>
          <xm:sqref>R2:R1048576 U289:W1048576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I29"/>
  <sheetViews>
    <sheetView zoomScaleNormal="100" workbookViewId="0">
      <pane ySplit="1" topLeftCell="A2" activePane="bottomLeft" state="frozen"/>
      <selection pane="bottomLeft" activeCell="G26" sqref="G26"/>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L2:L1048576">
      <formula1>Gender</formula1>
    </dataValidation>
    <dataValidation type="list" allowBlank="1" showInputMessage="1" showErrorMessage="1" sqref="AD2:AD1048576">
      <formula1>Result</formula1>
    </dataValidation>
    <dataValidation type="list" allowBlank="1" showInputMessage="1" showErrorMessage="1" sqref="X2:X1048576">
      <formula1>Prior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VALUES!$B$8:$B$15</xm:f>
          </x14:formula1>
          <xm:sqref>R2:R1048576 U289:W1048576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VALUES!$H$9:$H$15</xm:f>
          </x14:formula1>
          <xm:sqref>E2:E1048576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I29"/>
  <sheetViews>
    <sheetView zoomScaleNormal="100" workbookViewId="0">
      <pane ySplit="1" topLeftCell="A2" activePane="bottomLeft" state="frozen"/>
      <selection pane="bottomLeft" activeCell="E2" sqref="E2"/>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X2:X1048576">
      <formula1>Prior</formula1>
    </dataValidation>
    <dataValidation type="list" allowBlank="1" showInputMessage="1" showErrorMessage="1" sqref="AD2:AD1048576">
      <formula1>Result</formula1>
    </dataValidation>
    <dataValidation type="list" allowBlank="1" showInputMessage="1" showErrorMessage="1" sqref="L2:L1048576">
      <formula1>Gender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VALUES!$H$9:$H$15</xm:f>
          </x14:formula1>
          <xm:sqref>E2:E1048576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VALUES!$B$8:$B$15</xm:f>
          </x14:formula1>
          <xm:sqref>R2:R1048576 U289:W1048576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I29"/>
  <sheetViews>
    <sheetView zoomScaleNormal="100" workbookViewId="0">
      <pane ySplit="1" topLeftCell="A2" activePane="bottomLeft" state="frozen"/>
      <selection pane="bottomLeft" activeCell="H26" sqref="H26"/>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L2:L1048576">
      <formula1>Gender</formula1>
    </dataValidation>
    <dataValidation type="list" allowBlank="1" showInputMessage="1" showErrorMessage="1" sqref="AD2:AD1048576">
      <formula1>Result</formula1>
    </dataValidation>
    <dataValidation type="list" allowBlank="1" showInputMessage="1" showErrorMessage="1" sqref="X2:X1048576">
      <formula1>Prior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VALUES!$B$8:$B$15</xm:f>
          </x14:formula1>
          <xm:sqref>R2:R1048576 U289:W1048576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VALUES!$H$9:$H$15</xm:f>
          </x14:formula1>
          <xm:sqref>E2:E1048576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I29"/>
  <sheetViews>
    <sheetView zoomScaleNormal="100" workbookViewId="0">
      <pane ySplit="1" topLeftCell="A2" activePane="bottomLeft" state="frozen"/>
      <selection pane="bottomLeft" activeCell="I26" sqref="I26"/>
    </sheetView>
  </sheetViews>
  <sheetFormatPr defaultColWidth="9.140625" defaultRowHeight="15" x14ac:dyDescent="0.25"/>
  <cols>
    <col min="1" max="1" width="18" style="21" customWidth="1"/>
    <col min="2" max="2" width="21.140625" style="21" customWidth="1"/>
    <col min="3" max="3" width="8.42578125" style="22" customWidth="1"/>
    <col min="4" max="4" width="8.42578125" style="23" customWidth="1"/>
    <col min="5" max="5" width="11.140625" style="28" customWidth="1"/>
    <col min="6" max="6" width="7.5703125" style="26" customWidth="1"/>
    <col min="7" max="7" width="9.140625" style="21"/>
    <col min="8" max="8" width="9.140625" style="24"/>
    <col min="9" max="9" width="9.140625" style="23"/>
    <col min="10" max="10" width="18.5703125" style="21" customWidth="1"/>
    <col min="11" max="12" width="9.85546875" style="26" customWidth="1"/>
    <col min="13" max="14" width="9.5703125" style="26" customWidth="1"/>
    <col min="15" max="15" width="27.28515625" style="26" customWidth="1"/>
    <col min="16" max="16" width="9.85546875" style="26" customWidth="1"/>
    <col min="17" max="17" width="17.5703125" style="26" customWidth="1"/>
    <col min="18" max="18" width="16.42578125" style="21" bestFit="1" customWidth="1"/>
    <col min="19" max="19" width="16.42578125" style="21" customWidth="1"/>
    <col min="20" max="20" width="7.5703125" style="21" customWidth="1"/>
    <col min="21" max="21" width="9.5703125" style="21" customWidth="1"/>
    <col min="22" max="23" width="7.140625" style="21" customWidth="1"/>
    <col min="24" max="24" width="7.7109375" style="21" customWidth="1"/>
    <col min="25" max="25" width="16" style="28" customWidth="1"/>
    <col min="26" max="26" width="16.42578125" style="28" customWidth="1"/>
    <col min="27" max="27" width="18.140625" style="28" customWidth="1"/>
    <col min="28" max="28" width="15" style="28" customWidth="1"/>
    <col min="29" max="29" width="9.5703125" style="28" customWidth="1"/>
    <col min="30" max="30" width="7.42578125" style="28" customWidth="1"/>
    <col min="31" max="31" width="11.42578125" style="28" customWidth="1"/>
    <col min="32" max="32" width="9.42578125" style="25" customWidth="1"/>
    <col min="33" max="35" width="11.42578125" style="28" customWidth="1"/>
    <col min="36" max="16384" width="9.140625" style="21"/>
  </cols>
  <sheetData>
    <row r="1" spans="1:35" s="7" customFormat="1" ht="42.75" customHeight="1" x14ac:dyDescent="0.25">
      <c r="A1" s="7" t="s">
        <v>142</v>
      </c>
      <c r="B1" s="8" t="s">
        <v>54</v>
      </c>
      <c r="C1" s="18" t="s">
        <v>89</v>
      </c>
      <c r="D1" s="19" t="s">
        <v>88</v>
      </c>
      <c r="E1" s="8" t="s">
        <v>81</v>
      </c>
      <c r="F1" s="8" t="s">
        <v>55</v>
      </c>
      <c r="G1" s="8" t="s">
        <v>112</v>
      </c>
      <c r="H1" s="9" t="s">
        <v>113</v>
      </c>
      <c r="I1" s="19" t="s">
        <v>114</v>
      </c>
      <c r="J1" s="8" t="s">
        <v>139</v>
      </c>
      <c r="K1" s="8" t="s">
        <v>140</v>
      </c>
      <c r="L1" s="8" t="s">
        <v>141</v>
      </c>
      <c r="M1" s="8" t="s">
        <v>124</v>
      </c>
      <c r="N1" s="8" t="s">
        <v>99</v>
      </c>
      <c r="O1" s="20" t="s">
        <v>127</v>
      </c>
      <c r="P1" s="20" t="s">
        <v>138</v>
      </c>
      <c r="Q1" s="20" t="s">
        <v>128</v>
      </c>
      <c r="R1" s="8" t="s">
        <v>111</v>
      </c>
      <c r="S1" s="8" t="s">
        <v>100</v>
      </c>
      <c r="T1" s="8" t="s">
        <v>115</v>
      </c>
      <c r="U1" s="8" t="s">
        <v>116</v>
      </c>
      <c r="V1" s="8" t="s">
        <v>117</v>
      </c>
      <c r="W1" s="8" t="s">
        <v>118</v>
      </c>
      <c r="X1" s="8" t="s">
        <v>15</v>
      </c>
      <c r="Y1" s="8" t="s">
        <v>119</v>
      </c>
      <c r="Z1" s="8" t="s">
        <v>120</v>
      </c>
      <c r="AA1" s="8" t="s">
        <v>52</v>
      </c>
      <c r="AB1" s="8" t="s">
        <v>121</v>
      </c>
      <c r="AC1" s="8" t="s">
        <v>53</v>
      </c>
      <c r="AD1" s="8" t="s">
        <v>93</v>
      </c>
      <c r="AE1" s="8" t="s">
        <v>62</v>
      </c>
      <c r="AF1" s="9" t="s">
        <v>122</v>
      </c>
      <c r="AG1" s="8" t="s">
        <v>104</v>
      </c>
      <c r="AH1" s="8" t="s">
        <v>106</v>
      </c>
      <c r="AI1" s="8" t="s">
        <v>94</v>
      </c>
    </row>
    <row r="2" spans="1:35" ht="27.75" customHeight="1" x14ac:dyDescent="0.25">
      <c r="E2" s="25"/>
      <c r="R2" s="27"/>
      <c r="S2" s="27"/>
      <c r="T2" s="27"/>
      <c r="U2" s="27"/>
      <c r="V2" s="27"/>
      <c r="W2" s="27"/>
      <c r="X2" s="27"/>
      <c r="Y2" s="21"/>
      <c r="Z2" s="21"/>
      <c r="AA2" s="21"/>
      <c r="AB2" s="21"/>
      <c r="AC2" s="21"/>
      <c r="AD2" s="21"/>
      <c r="AF2" s="24"/>
    </row>
    <row r="3" spans="1:35" x14ac:dyDescent="0.25">
      <c r="E3" s="25"/>
      <c r="R3" s="27"/>
      <c r="S3" s="27"/>
      <c r="T3" s="27"/>
      <c r="U3" s="27"/>
      <c r="V3" s="27"/>
      <c r="W3" s="27"/>
      <c r="X3" s="27"/>
    </row>
    <row r="4" spans="1:35" x14ac:dyDescent="0.25">
      <c r="E4" s="25"/>
      <c r="R4" s="27"/>
      <c r="S4" s="27"/>
      <c r="T4" s="27"/>
      <c r="U4" s="27"/>
      <c r="V4" s="27"/>
      <c r="W4" s="27"/>
      <c r="X4" s="27"/>
    </row>
    <row r="5" spans="1:35" x14ac:dyDescent="0.25">
      <c r="E5" s="25"/>
      <c r="R5" s="27"/>
      <c r="S5" s="27"/>
      <c r="T5" s="27"/>
      <c r="U5" s="27"/>
      <c r="V5" s="27"/>
      <c r="W5" s="27"/>
      <c r="X5" s="27"/>
    </row>
    <row r="6" spans="1:35" x14ac:dyDescent="0.25">
      <c r="E6" s="25"/>
      <c r="F6" s="29"/>
      <c r="R6" s="27"/>
      <c r="S6" s="27"/>
      <c r="T6" s="27"/>
      <c r="U6" s="27"/>
      <c r="V6" s="27"/>
      <c r="W6" s="27"/>
      <c r="X6" s="27"/>
    </row>
    <row r="7" spans="1:35" x14ac:dyDescent="0.25">
      <c r="E7" s="25"/>
      <c r="R7" s="27"/>
      <c r="S7" s="27"/>
      <c r="T7" s="27"/>
      <c r="U7" s="27"/>
      <c r="V7" s="27"/>
      <c r="W7" s="27"/>
      <c r="X7" s="27"/>
    </row>
    <row r="8" spans="1:35" ht="24.75" customHeight="1" x14ac:dyDescent="0.25">
      <c r="E8" s="25"/>
      <c r="R8" s="27"/>
      <c r="S8" s="27"/>
      <c r="T8" s="27"/>
      <c r="U8" s="27"/>
      <c r="V8" s="27"/>
      <c r="W8" s="27"/>
      <c r="X8" s="27"/>
      <c r="Y8" s="21"/>
      <c r="Z8" s="21"/>
      <c r="AA8" s="21"/>
      <c r="AB8" s="21"/>
      <c r="AC8" s="21"/>
      <c r="AD8" s="21"/>
      <c r="AF8" s="24"/>
    </row>
    <row r="9" spans="1:35" x14ac:dyDescent="0.25">
      <c r="E9" s="25"/>
      <c r="R9" s="27"/>
      <c r="S9" s="27"/>
      <c r="T9" s="27"/>
      <c r="U9" s="27"/>
      <c r="V9" s="27"/>
      <c r="W9" s="27"/>
      <c r="X9" s="27"/>
      <c r="Y9" s="21"/>
      <c r="Z9" s="21"/>
      <c r="AA9" s="21"/>
      <c r="AB9" s="21"/>
      <c r="AC9" s="21"/>
      <c r="AD9" s="21"/>
      <c r="AF9" s="24"/>
    </row>
    <row r="10" spans="1:35" x14ac:dyDescent="0.25">
      <c r="E10" s="25"/>
      <c r="R10" s="27"/>
      <c r="S10" s="27"/>
      <c r="T10" s="27"/>
      <c r="U10" s="27"/>
      <c r="V10" s="27"/>
      <c r="W10" s="27"/>
      <c r="X10" s="27"/>
    </row>
    <row r="11" spans="1:35" x14ac:dyDescent="0.25">
      <c r="E11" s="25"/>
      <c r="R11" s="27"/>
      <c r="S11" s="27"/>
      <c r="T11" s="27"/>
      <c r="U11" s="27"/>
      <c r="V11" s="27"/>
      <c r="W11" s="27"/>
      <c r="X11" s="27"/>
      <c r="Y11" s="21"/>
      <c r="Z11" s="21"/>
      <c r="AA11" s="21"/>
      <c r="AB11" s="21"/>
      <c r="AC11" s="21"/>
      <c r="AD11" s="21"/>
      <c r="AF11" s="24"/>
    </row>
    <row r="12" spans="1:35" x14ac:dyDescent="0.25">
      <c r="E12" s="25"/>
      <c r="R12" s="27"/>
      <c r="S12" s="27"/>
      <c r="T12" s="27"/>
      <c r="U12" s="27"/>
      <c r="V12" s="27"/>
      <c r="W12" s="27"/>
      <c r="X12" s="27"/>
    </row>
    <row r="13" spans="1:35" x14ac:dyDescent="0.25">
      <c r="E13" s="25"/>
      <c r="R13" s="27"/>
      <c r="S13" s="27"/>
      <c r="T13" s="27"/>
      <c r="U13" s="27"/>
      <c r="V13" s="27"/>
      <c r="W13" s="27"/>
      <c r="X13" s="27"/>
    </row>
    <row r="14" spans="1:35" x14ac:dyDescent="0.25">
      <c r="E14" s="25"/>
      <c r="R14" s="27"/>
      <c r="S14" s="27"/>
      <c r="T14" s="27"/>
      <c r="U14" s="27"/>
      <c r="V14" s="27"/>
      <c r="W14" s="27"/>
      <c r="X14" s="27"/>
    </row>
    <row r="15" spans="1:35" x14ac:dyDescent="0.25">
      <c r="E15" s="25"/>
      <c r="F15" s="30"/>
      <c r="R15" s="27"/>
      <c r="S15" s="27"/>
      <c r="T15" s="27"/>
      <c r="U15" s="27"/>
      <c r="V15" s="27"/>
      <c r="W15" s="27"/>
      <c r="X15" s="27"/>
    </row>
    <row r="16" spans="1:35" x14ac:dyDescent="0.25">
      <c r="E16" s="25"/>
      <c r="R16" s="27"/>
      <c r="S16" s="27"/>
      <c r="T16" s="27"/>
      <c r="U16" s="27"/>
      <c r="V16" s="27"/>
      <c r="W16" s="27"/>
      <c r="X16" s="27"/>
    </row>
    <row r="17" spans="5:32" x14ac:dyDescent="0.25">
      <c r="E17" s="25"/>
      <c r="R17" s="27"/>
      <c r="S17" s="27"/>
      <c r="T17" s="27"/>
      <c r="U17" s="27"/>
      <c r="V17" s="27"/>
      <c r="W17" s="27"/>
      <c r="X17" s="27"/>
      <c r="Y17" s="21"/>
      <c r="Z17" s="21"/>
      <c r="AA17" s="21"/>
      <c r="AB17" s="21"/>
      <c r="AC17" s="21"/>
      <c r="AD17" s="21"/>
      <c r="AF17" s="24"/>
    </row>
    <row r="18" spans="5:32" x14ac:dyDescent="0.25">
      <c r="E18" s="25"/>
      <c r="R18" s="27"/>
      <c r="S18" s="27"/>
      <c r="T18" s="27"/>
      <c r="U18" s="27"/>
      <c r="V18" s="27"/>
      <c r="W18" s="27"/>
      <c r="X18" s="27"/>
    </row>
    <row r="19" spans="5:32" x14ac:dyDescent="0.25">
      <c r="E19" s="25"/>
      <c r="R19" s="27"/>
      <c r="S19" s="27"/>
      <c r="T19" s="27"/>
      <c r="U19" s="27"/>
      <c r="V19" s="27"/>
      <c r="W19" s="27"/>
      <c r="X19" s="27"/>
      <c r="Y19" s="21"/>
      <c r="Z19" s="21"/>
      <c r="AA19" s="21"/>
      <c r="AB19" s="21"/>
      <c r="AC19" s="21"/>
      <c r="AD19" s="21"/>
      <c r="AF19" s="24"/>
    </row>
    <row r="20" spans="5:32" x14ac:dyDescent="0.25">
      <c r="E20" s="25"/>
      <c r="R20" s="27"/>
      <c r="S20" s="27"/>
      <c r="T20" s="27"/>
      <c r="U20" s="27"/>
      <c r="V20" s="27"/>
      <c r="W20" s="27"/>
      <c r="X20" s="27"/>
      <c r="Y20" s="21"/>
      <c r="Z20" s="21"/>
      <c r="AA20" s="21"/>
      <c r="AB20" s="21"/>
      <c r="AC20" s="21"/>
      <c r="AD20" s="21"/>
      <c r="AF20" s="24"/>
    </row>
    <row r="21" spans="5:32" x14ac:dyDescent="0.25">
      <c r="E21" s="25"/>
      <c r="R21" s="27"/>
      <c r="S21" s="27"/>
      <c r="T21" s="27"/>
      <c r="U21" s="27"/>
      <c r="V21" s="27"/>
      <c r="W21" s="27"/>
      <c r="X21" s="27"/>
      <c r="Y21" s="21"/>
      <c r="Z21" s="21"/>
      <c r="AA21" s="21"/>
      <c r="AB21" s="21"/>
      <c r="AC21" s="21"/>
      <c r="AD21" s="21"/>
      <c r="AF21" s="24"/>
    </row>
    <row r="22" spans="5:32" x14ac:dyDescent="0.25">
      <c r="E22" s="25"/>
      <c r="R22" s="27"/>
      <c r="S22" s="27"/>
      <c r="T22" s="27"/>
      <c r="U22" s="27"/>
      <c r="V22" s="27"/>
      <c r="W22" s="27"/>
      <c r="X22" s="27"/>
    </row>
    <row r="23" spans="5:32" x14ac:dyDescent="0.25">
      <c r="E23" s="25"/>
      <c r="R23" s="27"/>
      <c r="S23" s="27"/>
      <c r="T23" s="27"/>
      <c r="U23" s="27"/>
      <c r="V23" s="27"/>
      <c r="W23" s="27"/>
      <c r="X23" s="27"/>
      <c r="Y23" s="21"/>
      <c r="Z23" s="21"/>
      <c r="AA23" s="21"/>
      <c r="AB23" s="21"/>
      <c r="AC23" s="21"/>
      <c r="AD23" s="21"/>
      <c r="AF23" s="24"/>
    </row>
    <row r="24" spans="5:32" x14ac:dyDescent="0.25">
      <c r="E24" s="25"/>
      <c r="R24" s="27"/>
      <c r="S24" s="27"/>
      <c r="T24" s="27"/>
      <c r="U24" s="27"/>
      <c r="V24" s="27"/>
      <c r="W24" s="27"/>
      <c r="X24" s="27"/>
      <c r="Y24" s="21"/>
      <c r="Z24" s="21"/>
      <c r="AA24" s="21"/>
      <c r="AB24" s="21"/>
      <c r="AC24" s="21"/>
      <c r="AD24" s="21"/>
      <c r="AF24" s="24"/>
    </row>
    <row r="25" spans="5:32" x14ac:dyDescent="0.25">
      <c r="E25" s="25"/>
      <c r="R25" s="27"/>
      <c r="S25" s="27"/>
      <c r="T25" s="27"/>
      <c r="U25" s="27"/>
      <c r="V25" s="27"/>
      <c r="W25" s="27"/>
      <c r="X25" s="27"/>
      <c r="Y25" s="21"/>
      <c r="Z25" s="21"/>
      <c r="AA25" s="21"/>
      <c r="AB25" s="21"/>
      <c r="AC25" s="21"/>
      <c r="AD25" s="21"/>
      <c r="AF25" s="24"/>
    </row>
    <row r="26" spans="5:32" x14ac:dyDescent="0.25">
      <c r="E26" s="25"/>
      <c r="R26" s="27"/>
      <c r="S26" s="27"/>
      <c r="T26" s="27"/>
      <c r="U26" s="27"/>
      <c r="V26" s="27"/>
      <c r="W26" s="27"/>
      <c r="X26" s="27"/>
      <c r="Y26" s="21"/>
      <c r="Z26" s="21"/>
      <c r="AA26" s="21"/>
      <c r="AB26" s="21"/>
      <c r="AC26" s="21"/>
      <c r="AD26" s="21"/>
      <c r="AF26" s="24"/>
    </row>
    <row r="27" spans="5:32" x14ac:dyDescent="0.25">
      <c r="E27" s="25"/>
      <c r="R27" s="27"/>
      <c r="S27" s="27"/>
      <c r="T27" s="27"/>
      <c r="U27" s="27"/>
      <c r="V27" s="27"/>
      <c r="W27" s="27"/>
      <c r="X27" s="27"/>
      <c r="Y27" s="21"/>
      <c r="Z27" s="21"/>
      <c r="AA27" s="21"/>
      <c r="AB27" s="21"/>
      <c r="AC27" s="21"/>
      <c r="AD27" s="21"/>
      <c r="AF27" s="24"/>
    </row>
    <row r="28" spans="5:32" x14ac:dyDescent="0.25">
      <c r="E28" s="25"/>
      <c r="R28" s="27"/>
      <c r="S28" s="27"/>
      <c r="T28" s="27"/>
      <c r="U28" s="27"/>
      <c r="V28" s="27"/>
      <c r="W28" s="27"/>
      <c r="X28" s="27"/>
      <c r="Y28" s="21"/>
      <c r="Z28" s="21"/>
      <c r="AA28" s="21"/>
      <c r="AB28" s="21"/>
      <c r="AC28" s="21"/>
      <c r="AD28" s="21"/>
      <c r="AF28" s="24"/>
    </row>
    <row r="29" spans="5:32" x14ac:dyDescent="0.25">
      <c r="E29" s="25"/>
      <c r="R29" s="27"/>
      <c r="S29" s="27"/>
      <c r="T29" s="27"/>
      <c r="U29" s="27"/>
      <c r="V29" s="27"/>
      <c r="W29" s="27"/>
      <c r="X29" s="27"/>
      <c r="Y29" s="21"/>
      <c r="Z29" s="21"/>
      <c r="AA29" s="21"/>
      <c r="AB29" s="21"/>
      <c r="AC29" s="21"/>
      <c r="AD29" s="21"/>
      <c r="AF29" s="24"/>
    </row>
  </sheetData>
  <dataValidations count="3">
    <dataValidation type="list" allowBlank="1" showInputMessage="1" showErrorMessage="1" sqref="X2:X1048576">
      <formula1>Prior</formula1>
    </dataValidation>
    <dataValidation type="list" allowBlank="1" showInputMessage="1" showErrorMessage="1" sqref="AD2:AD1048576">
      <formula1>Result</formula1>
    </dataValidation>
    <dataValidation type="list" allowBlank="1" showInputMessage="1" showErrorMessage="1" sqref="L2:L1048576">
      <formula1>Gender</formula1>
    </dataValidation>
  </dataValidations>
  <printOptions headings="1" gridLines="1"/>
  <pageMargins left="0.25" right="0.25" top="0.75" bottom="0.75" header="0.3" footer="0.3"/>
  <pageSetup paperSize="5" orientation="landscape" horizontalDpi="4294967293" verticalDpi="4294967293"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VALUES!$H$9:$H$15</xm:f>
          </x14:formula1>
          <xm:sqref>E2:E1048576</xm:sqref>
        </x14:dataValidation>
        <x14:dataValidation type="list" allowBlank="1" showInputMessage="1" showErrorMessage="1">
          <x14:formula1>
            <xm:f>VALUES!$D$2:$D$5</xm:f>
          </x14:formula1>
          <xm:sqref>G2:G1048576</xm:sqref>
        </x14:dataValidation>
        <x14:dataValidation type="list" allowBlank="1" showInputMessage="1" showErrorMessage="1">
          <x14:formula1>
            <xm:f>VALUES!$C$2:$C$5</xm:f>
          </x14:formula1>
          <xm:sqref>T2:T1048576</xm:sqref>
        </x14:dataValidation>
        <x14:dataValidation type="list" allowBlank="1" showInputMessage="1" showErrorMessage="1">
          <x14:formula1>
            <xm:f>VALUES!$D$23:$D$24</xm:f>
          </x14:formula1>
          <xm:sqref>AI2:AI1048576</xm:sqref>
        </x14:dataValidation>
        <x14:dataValidation type="list" allowBlank="1" showInputMessage="1" showErrorMessage="1">
          <x14:formula1>
            <xm:f>VALUES!$B$2:$B$4</xm:f>
          </x14:formula1>
          <xm:sqref>S2:S1048576</xm:sqref>
        </x14:dataValidation>
        <x14:dataValidation type="list" allowBlank="1" showInputMessage="1" showErrorMessage="1">
          <x14:formula1>
            <xm:f>VALUES!$E$28:$E$29</xm:f>
          </x14:formula1>
          <xm:sqref>P2:P1048576 AG2:AG1048576 U2:W288 M2:M1048576</xm:sqref>
        </x14:dataValidation>
        <x14:dataValidation type="list" allowBlank="1" showInputMessage="1" showErrorMessage="1">
          <x14:formula1>
            <xm:f>VALUES!$D$28:$D$31</xm:f>
          </x14:formula1>
          <xm:sqref>AH2:AH1048576</xm:sqref>
        </x14:dataValidation>
        <x14:dataValidation type="list" allowBlank="1" showInputMessage="1" showErrorMessage="1">
          <x14:formula1>
            <xm:f>VALUES!$B$20:$B$22</xm:f>
          </x14:formula1>
          <xm:sqref>AE2:AE1048576</xm:sqref>
        </x14:dataValidation>
        <x14:dataValidation type="list" allowBlank="1" showInputMessage="1" showErrorMessage="1">
          <x14:formula1>
            <xm:f>VALUES!$A$4:$A$7</xm:f>
          </x14:formula1>
          <xm:sqref>F2:F623</xm:sqref>
        </x14:dataValidation>
        <x14:dataValidation type="list" allowBlank="1" showInputMessage="1" showErrorMessage="1">
          <x14:formula1>
            <xm:f>VALUES!$B$8:$B$15</xm:f>
          </x14:formula1>
          <xm:sqref>R2:R1048576 U289:W1048576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Instructions</vt:lpstr>
      <vt:lpstr>Reporting</vt:lpstr>
      <vt:lpstr>October</vt:lpstr>
      <vt:lpstr>November</vt:lpstr>
      <vt:lpstr>December</vt:lpstr>
      <vt:lpstr>January</vt:lpstr>
      <vt:lpstr>February</vt:lpstr>
      <vt:lpstr>March</vt:lpstr>
      <vt:lpstr>April</vt:lpstr>
      <vt:lpstr>May</vt:lpstr>
      <vt:lpstr>June</vt:lpstr>
      <vt:lpstr>July</vt:lpstr>
      <vt:lpstr>August</vt:lpstr>
      <vt:lpstr>September</vt:lpstr>
      <vt:lpstr>VALUES</vt:lpstr>
      <vt:lpstr>Agency</vt:lpstr>
      <vt:lpstr>Callout</vt:lpstr>
      <vt:lpstr>Caseworker</vt:lpstr>
      <vt:lpstr>Gender</vt:lpstr>
      <vt:lpstr>Intake</vt:lpstr>
      <vt:lpstr>Month</vt:lpstr>
      <vt:lpstr>Outcome</vt:lpstr>
      <vt:lpstr>Outcomes</vt:lpstr>
      <vt:lpstr>Prior</vt:lpstr>
      <vt:lpstr>Priority</vt:lpstr>
      <vt:lpstr>Rationale</vt:lpstr>
      <vt:lpstr>Rationale1</vt:lpstr>
      <vt:lpstr>Received</vt:lpstr>
      <vt:lpstr>Report</vt:lpstr>
      <vt:lpstr>Result</vt:lpstr>
      <vt:lpstr>Results</vt:lpstr>
      <vt:lpstr>Screenout</vt:lpstr>
      <vt:lpstr>Substantiated</vt:lpstr>
      <vt:lpstr>Type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dc:creator>
  <cp:lastModifiedBy>Angela J Bordeaux</cp:lastModifiedBy>
  <cp:lastPrinted>2017-01-13T05:30:54Z</cp:lastPrinted>
  <dcterms:created xsi:type="dcterms:W3CDTF">2017-01-12T18:05:02Z</dcterms:created>
  <dcterms:modified xsi:type="dcterms:W3CDTF">2019-05-02T20:10:45Z</dcterms:modified>
</cp:coreProperties>
</file>